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cucd\.syncclient\1718713451123\cucduong@hydroottawa.com\1q9UKd9Xsc3u35GmnNAxe5RvxsXm-T05Z\"/>
    </mc:Choice>
  </mc:AlternateContent>
  <xr:revisionPtr revIDLastSave="0" documentId="13_ncr:1_{841B1C98-A2BB-4D5D-8D2C-E7A0C10D6458}" xr6:coauthVersionLast="47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2025-FULL" sheetId="1" r:id="rId1"/>
    <sheet name="2025 PDF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8A6tu8W8a2KRc9KHG52576iUohPfhpLxovTnP8RiIbo="/>
    </ext>
  </extLst>
</workbook>
</file>

<file path=xl/calcChain.xml><?xml version="1.0" encoding="utf-8"?>
<calcChain xmlns="http://schemas.openxmlformats.org/spreadsheetml/2006/main">
  <c r="A13" i="2" l="1"/>
  <c r="B13" i="2"/>
  <c r="C13" i="2"/>
  <c r="D13" i="2"/>
  <c r="E13" i="2"/>
  <c r="F13" i="2"/>
  <c r="G13" i="2"/>
  <c r="H13" i="2"/>
  <c r="A14" i="2"/>
  <c r="B14" i="2"/>
  <c r="C14" i="2"/>
  <c r="D14" i="2"/>
  <c r="E14" i="2"/>
  <c r="F14" i="2"/>
  <c r="G14" i="2"/>
  <c r="H14" i="2"/>
  <c r="A15" i="2"/>
  <c r="B15" i="2"/>
  <c r="C15" i="2"/>
  <c r="D15" i="2"/>
  <c r="E15" i="2"/>
  <c r="F15" i="2"/>
  <c r="G15" i="2"/>
  <c r="H15" i="2"/>
  <c r="A16" i="2"/>
  <c r="B16" i="2"/>
  <c r="C16" i="2"/>
  <c r="D16" i="2"/>
  <c r="E16" i="2"/>
  <c r="F16" i="2"/>
  <c r="G16" i="2"/>
  <c r="H16" i="2"/>
  <c r="A17" i="2"/>
  <c r="B17" i="2"/>
  <c r="C17" i="2"/>
  <c r="D17" i="2"/>
  <c r="E17" i="2"/>
  <c r="F17" i="2"/>
  <c r="G17" i="2"/>
  <c r="H17" i="2"/>
  <c r="A18" i="2"/>
  <c r="B18" i="2"/>
  <c r="C18" i="2"/>
  <c r="D18" i="2"/>
  <c r="E18" i="2"/>
  <c r="F18" i="2"/>
  <c r="G18" i="2"/>
  <c r="H18" i="2"/>
  <c r="A19" i="2"/>
  <c r="B19" i="2"/>
  <c r="C19" i="2"/>
  <c r="D19" i="2"/>
  <c r="E19" i="2"/>
  <c r="F19" i="2"/>
  <c r="G19" i="2"/>
  <c r="H19" i="2"/>
  <c r="A20" i="2"/>
  <c r="B20" i="2"/>
  <c r="C20" i="2"/>
  <c r="D20" i="2"/>
  <c r="E20" i="2"/>
  <c r="F20" i="2"/>
  <c r="G20" i="2"/>
  <c r="H20" i="2"/>
  <c r="A21" i="2"/>
  <c r="B21" i="2"/>
  <c r="C21" i="2"/>
  <c r="D21" i="2"/>
  <c r="E21" i="2"/>
  <c r="F21" i="2"/>
  <c r="G21" i="2"/>
  <c r="H21" i="2"/>
  <c r="A22" i="2"/>
  <c r="B22" i="2"/>
  <c r="C22" i="2"/>
  <c r="D22" i="2"/>
  <c r="E22" i="2"/>
  <c r="F22" i="2"/>
  <c r="G22" i="2"/>
  <c r="H22" i="2"/>
  <c r="A23" i="2"/>
  <c r="B23" i="2"/>
  <c r="C23" i="2"/>
  <c r="D23" i="2"/>
  <c r="E23" i="2"/>
  <c r="F23" i="2"/>
  <c r="G23" i="2"/>
  <c r="H23" i="2"/>
  <c r="A24" i="2"/>
  <c r="B24" i="2"/>
  <c r="C24" i="2"/>
  <c r="D24" i="2"/>
  <c r="E24" i="2"/>
  <c r="F24" i="2"/>
  <c r="G24" i="2"/>
  <c r="H24" i="2"/>
  <c r="A25" i="2"/>
  <c r="B25" i="2"/>
  <c r="C25" i="2"/>
  <c r="D25" i="2"/>
  <c r="E25" i="2"/>
  <c r="F25" i="2"/>
  <c r="G25" i="2"/>
  <c r="H25" i="2"/>
  <c r="A26" i="2"/>
  <c r="B26" i="2"/>
  <c r="C26" i="2"/>
  <c r="D26" i="2"/>
  <c r="E26" i="2"/>
  <c r="F26" i="2"/>
  <c r="G26" i="2"/>
  <c r="H26" i="2"/>
  <c r="A28" i="2"/>
  <c r="B28" i="2"/>
  <c r="C28" i="2"/>
  <c r="D28" i="2"/>
  <c r="E28" i="2"/>
  <c r="F28" i="2"/>
  <c r="G28" i="2"/>
  <c r="H28" i="2"/>
  <c r="A29" i="2"/>
  <c r="B29" i="2"/>
  <c r="C29" i="2"/>
  <c r="D29" i="2"/>
  <c r="E29" i="2"/>
  <c r="F29" i="2"/>
  <c r="G29" i="2"/>
  <c r="H29" i="2"/>
  <c r="A30" i="2"/>
  <c r="B30" i="2"/>
  <c r="C30" i="2"/>
  <c r="D30" i="2"/>
  <c r="E30" i="2"/>
  <c r="F30" i="2"/>
  <c r="G30" i="2"/>
  <c r="H30" i="2"/>
  <c r="A31" i="2"/>
  <c r="B31" i="2"/>
  <c r="C31" i="2"/>
  <c r="D31" i="2"/>
  <c r="E31" i="2"/>
  <c r="F31" i="2"/>
  <c r="G31" i="2"/>
  <c r="H31" i="2"/>
  <c r="A32" i="2"/>
  <c r="B32" i="2"/>
  <c r="C32" i="2"/>
  <c r="D32" i="2"/>
  <c r="E32" i="2"/>
  <c r="F32" i="2"/>
  <c r="G32" i="2"/>
  <c r="H32" i="2"/>
  <c r="A33" i="2"/>
  <c r="B33" i="2"/>
  <c r="C33" i="2"/>
  <c r="D33" i="2"/>
  <c r="E33" i="2"/>
  <c r="F33" i="2"/>
  <c r="G33" i="2"/>
  <c r="H33" i="2"/>
  <c r="A34" i="2"/>
  <c r="B34" i="2"/>
  <c r="C34" i="2"/>
  <c r="D34" i="2"/>
  <c r="E34" i="2"/>
  <c r="F34" i="2"/>
  <c r="G34" i="2"/>
  <c r="H34" i="2"/>
  <c r="A35" i="2"/>
  <c r="B35" i="2"/>
  <c r="C35" i="2"/>
  <c r="D35" i="2"/>
  <c r="E35" i="2"/>
  <c r="F35" i="2"/>
  <c r="G35" i="2"/>
  <c r="H35" i="2"/>
  <c r="A36" i="2"/>
  <c r="B36" i="2"/>
  <c r="C36" i="2"/>
  <c r="D36" i="2"/>
  <c r="E36" i="2"/>
  <c r="F36" i="2"/>
  <c r="G36" i="2"/>
  <c r="H36" i="2"/>
  <c r="A37" i="2"/>
  <c r="B37" i="2"/>
  <c r="C37" i="2"/>
  <c r="D37" i="2"/>
  <c r="E37" i="2"/>
  <c r="F37" i="2"/>
  <c r="G37" i="2"/>
  <c r="H37" i="2"/>
  <c r="A38" i="2"/>
  <c r="B38" i="2"/>
  <c r="C38" i="2"/>
  <c r="D38" i="2"/>
  <c r="E38" i="2"/>
  <c r="F38" i="2"/>
  <c r="G38" i="2"/>
  <c r="H38" i="2"/>
  <c r="A39" i="2"/>
  <c r="B39" i="2"/>
  <c r="C39" i="2"/>
  <c r="D39" i="2"/>
  <c r="E39" i="2"/>
  <c r="F39" i="2"/>
  <c r="G39" i="2"/>
  <c r="H39" i="2"/>
  <c r="A40" i="2"/>
  <c r="B40" i="2"/>
  <c r="C40" i="2"/>
  <c r="D40" i="2"/>
  <c r="E40" i="2"/>
  <c r="F40" i="2"/>
  <c r="G40" i="2"/>
  <c r="H40" i="2"/>
  <c r="A41" i="2"/>
  <c r="B41" i="2"/>
  <c r="C41" i="2"/>
  <c r="D41" i="2"/>
  <c r="E41" i="2"/>
  <c r="F41" i="2"/>
  <c r="G41" i="2"/>
  <c r="H41" i="2"/>
  <c r="A42" i="2"/>
  <c r="B42" i="2"/>
  <c r="C42" i="2"/>
  <c r="D42" i="2"/>
  <c r="E42" i="2"/>
  <c r="F42" i="2"/>
  <c r="G42" i="2"/>
  <c r="H42" i="2"/>
  <c r="A43" i="2"/>
  <c r="B43" i="2"/>
  <c r="C43" i="2"/>
  <c r="D43" i="2"/>
  <c r="E43" i="2"/>
  <c r="F43" i="2"/>
  <c r="G43" i="2"/>
  <c r="H43" i="2"/>
  <c r="A44" i="2"/>
  <c r="B44" i="2"/>
  <c r="C44" i="2"/>
  <c r="D44" i="2"/>
  <c r="E44" i="2"/>
  <c r="F44" i="2"/>
  <c r="G44" i="2"/>
  <c r="H44" i="2"/>
  <c r="A45" i="2"/>
  <c r="B45" i="2"/>
  <c r="C45" i="2"/>
  <c r="D45" i="2"/>
  <c r="E45" i="2"/>
  <c r="F45" i="2"/>
  <c r="G45" i="2"/>
  <c r="H45" i="2"/>
  <c r="A46" i="2"/>
  <c r="B46" i="2"/>
  <c r="C46" i="2"/>
  <c r="D46" i="2"/>
  <c r="E46" i="2"/>
  <c r="F46" i="2"/>
  <c r="G46" i="2"/>
  <c r="H46" i="2"/>
  <c r="A47" i="2"/>
  <c r="B47" i="2"/>
  <c r="C47" i="2"/>
  <c r="D47" i="2"/>
  <c r="E47" i="2"/>
  <c r="F47" i="2"/>
  <c r="G47" i="2"/>
  <c r="H47" i="2"/>
  <c r="A48" i="2"/>
  <c r="B48" i="2"/>
  <c r="C48" i="2"/>
  <c r="D48" i="2"/>
  <c r="E48" i="2"/>
  <c r="F48" i="2"/>
  <c r="G48" i="2"/>
  <c r="H48" i="2"/>
  <c r="A49" i="2"/>
  <c r="B49" i="2"/>
  <c r="C49" i="2"/>
  <c r="D49" i="2"/>
  <c r="E49" i="2"/>
  <c r="F49" i="2"/>
  <c r="G49" i="2"/>
  <c r="H49" i="2"/>
  <c r="A50" i="2"/>
  <c r="B50" i="2"/>
  <c r="C50" i="2"/>
  <c r="D50" i="2"/>
  <c r="E50" i="2"/>
  <c r="F50" i="2"/>
  <c r="G50" i="2"/>
  <c r="H50" i="2"/>
  <c r="J7" i="1"/>
  <c r="M7" i="1"/>
  <c r="J8" i="1"/>
  <c r="K8" i="1"/>
  <c r="L8" i="1" s="1"/>
  <c r="N8" i="1" s="1"/>
  <c r="M8" i="1"/>
  <c r="J9" i="1"/>
  <c r="M9" i="1"/>
  <c r="J10" i="1"/>
  <c r="M10" i="1"/>
  <c r="J11" i="1"/>
  <c r="M11" i="1"/>
  <c r="J12" i="1"/>
  <c r="M12" i="1"/>
  <c r="J13" i="1"/>
  <c r="M13" i="1"/>
  <c r="J14" i="1"/>
  <c r="M14" i="1"/>
  <c r="J15" i="1"/>
  <c r="M15" i="1"/>
  <c r="J16" i="1"/>
  <c r="M16" i="1"/>
  <c r="J17" i="1"/>
  <c r="M17" i="1"/>
  <c r="J18" i="1"/>
  <c r="M18" i="1"/>
  <c r="J19" i="1"/>
  <c r="M19" i="1"/>
  <c r="J20" i="1"/>
  <c r="M20" i="1"/>
  <c r="J21" i="1"/>
  <c r="M21" i="1"/>
  <c r="J22" i="1"/>
  <c r="M22" i="1"/>
  <c r="J23" i="1"/>
  <c r="K23" i="1"/>
  <c r="L23" i="1" s="1"/>
  <c r="M23" i="1"/>
  <c r="J24" i="1"/>
  <c r="M24" i="1"/>
  <c r="J25" i="1"/>
  <c r="M25" i="1"/>
  <c r="J26" i="1"/>
  <c r="M26" i="1"/>
  <c r="J27" i="1"/>
  <c r="M27" i="1"/>
  <c r="J28" i="1"/>
  <c r="M28" i="1"/>
  <c r="J29" i="1"/>
  <c r="M29" i="1"/>
  <c r="J30" i="1"/>
  <c r="M30" i="1"/>
  <c r="J31" i="1"/>
  <c r="M31" i="1"/>
  <c r="J32" i="1"/>
  <c r="M32" i="1"/>
  <c r="J33" i="1"/>
  <c r="M33" i="1"/>
  <c r="J34" i="1"/>
  <c r="M34" i="1"/>
  <c r="J35" i="1"/>
  <c r="M35" i="1"/>
  <c r="J36" i="1"/>
  <c r="M36" i="1"/>
  <c r="J37" i="1"/>
  <c r="M37" i="1"/>
  <c r="J38" i="1"/>
  <c r="M38" i="1"/>
  <c r="J39" i="1"/>
  <c r="K39" i="1"/>
  <c r="M39" i="1"/>
  <c r="J40" i="1"/>
  <c r="M40" i="1"/>
  <c r="J41" i="1"/>
  <c r="M41" i="1"/>
  <c r="J42" i="1"/>
  <c r="M42" i="1"/>
  <c r="J43" i="1"/>
  <c r="M43" i="1"/>
  <c r="M6" i="1"/>
  <c r="J6" i="1"/>
  <c r="C12" i="2"/>
  <c r="B12" i="2"/>
  <c r="A12" i="2"/>
  <c r="F11" i="2"/>
  <c r="H43" i="1"/>
  <c r="G43" i="1"/>
  <c r="I43" i="1" s="1"/>
  <c r="F43" i="1"/>
  <c r="E43" i="1"/>
  <c r="D43" i="1"/>
  <c r="F42" i="1"/>
  <c r="H42" i="1" s="1"/>
  <c r="D42" i="1"/>
  <c r="E42" i="1" s="1"/>
  <c r="F41" i="1"/>
  <c r="H41" i="1" s="1"/>
  <c r="E41" i="1"/>
  <c r="D41" i="1"/>
  <c r="H40" i="1"/>
  <c r="F40" i="1"/>
  <c r="G40" i="1" s="1"/>
  <c r="I40" i="1" s="1"/>
  <c r="D40" i="1"/>
  <c r="E40" i="1" s="1"/>
  <c r="G39" i="1"/>
  <c r="F39" i="1"/>
  <c r="H39" i="1" s="1"/>
  <c r="D39" i="1"/>
  <c r="E39" i="1" s="1"/>
  <c r="F38" i="1"/>
  <c r="H38" i="1" s="1"/>
  <c r="D38" i="1"/>
  <c r="E38" i="1" s="1"/>
  <c r="H37" i="1"/>
  <c r="F37" i="1"/>
  <c r="G37" i="1" s="1"/>
  <c r="I37" i="1" s="1"/>
  <c r="E37" i="1"/>
  <c r="D37" i="1"/>
  <c r="G36" i="1"/>
  <c r="F36" i="1"/>
  <c r="D36" i="1"/>
  <c r="H36" i="1" s="1"/>
  <c r="F35" i="1"/>
  <c r="D35" i="1"/>
  <c r="E35" i="1" s="1"/>
  <c r="H34" i="1"/>
  <c r="F34" i="1"/>
  <c r="G34" i="1" s="1"/>
  <c r="E34" i="1"/>
  <c r="D34" i="1"/>
  <c r="G33" i="1"/>
  <c r="F33" i="1"/>
  <c r="D33" i="1"/>
  <c r="F32" i="1"/>
  <c r="G32" i="1" s="1"/>
  <c r="I32" i="1" s="1"/>
  <c r="D32" i="1"/>
  <c r="E32" i="1" s="1"/>
  <c r="H31" i="1"/>
  <c r="G31" i="1"/>
  <c r="I31" i="1" s="1"/>
  <c r="F31" i="1"/>
  <c r="E31" i="1"/>
  <c r="D31" i="1"/>
  <c r="F30" i="1"/>
  <c r="H30" i="1" s="1"/>
  <c r="D30" i="1"/>
  <c r="E30" i="1" s="1"/>
  <c r="F29" i="1"/>
  <c r="H29" i="1" s="1"/>
  <c r="E29" i="1"/>
  <c r="D29" i="1"/>
  <c r="H28" i="1"/>
  <c r="F28" i="1"/>
  <c r="G28" i="1" s="1"/>
  <c r="I28" i="1" s="1"/>
  <c r="D28" i="1"/>
  <c r="E28" i="1" s="1"/>
  <c r="C27" i="1"/>
  <c r="B27" i="1"/>
  <c r="H26" i="1"/>
  <c r="F26" i="1"/>
  <c r="G26" i="1" s="1"/>
  <c r="I26" i="1" s="1"/>
  <c r="D26" i="1"/>
  <c r="E26" i="1" s="1"/>
  <c r="G25" i="1"/>
  <c r="F25" i="1"/>
  <c r="H25" i="1" s="1"/>
  <c r="D25" i="1"/>
  <c r="E25" i="1" s="1"/>
  <c r="F24" i="1"/>
  <c r="H24" i="1" s="1"/>
  <c r="D24" i="1"/>
  <c r="E24" i="1" s="1"/>
  <c r="H23" i="1"/>
  <c r="F23" i="1"/>
  <c r="G23" i="1" s="1"/>
  <c r="I23" i="1" s="1"/>
  <c r="E23" i="1"/>
  <c r="D23" i="1"/>
  <c r="H22" i="1"/>
  <c r="G22" i="1"/>
  <c r="F22" i="1"/>
  <c r="D22" i="1"/>
  <c r="E22" i="1" s="1"/>
  <c r="F21" i="1"/>
  <c r="D21" i="1"/>
  <c r="E21" i="1" s="1"/>
  <c r="H20" i="1"/>
  <c r="F20" i="1"/>
  <c r="G20" i="1" s="1"/>
  <c r="I20" i="1" s="1"/>
  <c r="E20" i="1"/>
  <c r="D20" i="1"/>
  <c r="G19" i="1"/>
  <c r="F19" i="1"/>
  <c r="D19" i="1"/>
  <c r="F18" i="1"/>
  <c r="G18" i="1" s="1"/>
  <c r="I18" i="1" s="1"/>
  <c r="D18" i="1"/>
  <c r="E18" i="1" s="1"/>
  <c r="F17" i="1"/>
  <c r="G17" i="1" s="1"/>
  <c r="I17" i="1" s="1"/>
  <c r="E17" i="1"/>
  <c r="D17" i="1"/>
  <c r="F16" i="1"/>
  <c r="H16" i="1" s="1"/>
  <c r="D16" i="1"/>
  <c r="E16" i="1" s="1"/>
  <c r="F15" i="1"/>
  <c r="H15" i="1" s="1"/>
  <c r="D15" i="1"/>
  <c r="E15" i="1" s="1"/>
  <c r="H14" i="1"/>
  <c r="F14" i="1"/>
  <c r="G14" i="1" s="1"/>
  <c r="I14" i="1" s="1"/>
  <c r="D14" i="1"/>
  <c r="E14" i="1" s="1"/>
  <c r="G13" i="1"/>
  <c r="F13" i="1"/>
  <c r="D13" i="1"/>
  <c r="H13" i="1" s="1"/>
  <c r="F12" i="1"/>
  <c r="H12" i="1" s="1"/>
  <c r="D12" i="1"/>
  <c r="E12" i="1" s="1"/>
  <c r="H11" i="1"/>
  <c r="F11" i="1"/>
  <c r="G11" i="1" s="1"/>
  <c r="I11" i="1" s="1"/>
  <c r="E11" i="1"/>
  <c r="D11" i="1"/>
  <c r="H10" i="1"/>
  <c r="G10" i="1"/>
  <c r="F10" i="1"/>
  <c r="D10" i="1"/>
  <c r="E10" i="1" s="1"/>
  <c r="F9" i="1"/>
  <c r="D9" i="1"/>
  <c r="E9" i="1" s="1"/>
  <c r="H8" i="1"/>
  <c r="F8" i="1"/>
  <c r="G8" i="1" s="1"/>
  <c r="I8" i="1" s="1"/>
  <c r="E8" i="1"/>
  <c r="D8" i="1"/>
  <c r="G7" i="1"/>
  <c r="F7" i="1"/>
  <c r="D7" i="1"/>
  <c r="F6" i="1"/>
  <c r="G6" i="1" s="1"/>
  <c r="D6" i="1"/>
  <c r="E6" i="1" s="1"/>
  <c r="M5" i="1"/>
  <c r="G11" i="2" s="1"/>
  <c r="K5" i="1"/>
  <c r="E11" i="2" s="1"/>
  <c r="J5" i="1"/>
  <c r="D11" i="2" s="1"/>
  <c r="K17" i="1" l="1"/>
  <c r="K7" i="1"/>
  <c r="L7" i="1" s="1"/>
  <c r="N7" i="1" s="1"/>
  <c r="K10" i="1"/>
  <c r="L10" i="1" s="1"/>
  <c r="N10" i="1" s="1"/>
  <c r="K36" i="1"/>
  <c r="L36" i="1" s="1"/>
  <c r="K30" i="1"/>
  <c r="L30" i="1" s="1"/>
  <c r="N30" i="1" s="1"/>
  <c r="K26" i="1"/>
  <c r="L26" i="1" s="1"/>
  <c r="K11" i="1"/>
  <c r="L11" i="1" s="1"/>
  <c r="K20" i="1"/>
  <c r="L20" i="1" s="1"/>
  <c r="N20" i="1" s="1"/>
  <c r="L39" i="1"/>
  <c r="N39" i="1" s="1"/>
  <c r="K42" i="1"/>
  <c r="L42" i="1" s="1"/>
  <c r="N42" i="1" s="1"/>
  <c r="K32" i="1"/>
  <c r="L32" i="1" s="1"/>
  <c r="N32" i="1" s="1"/>
  <c r="K29" i="1"/>
  <c r="L29" i="1" s="1"/>
  <c r="N29" i="1" s="1"/>
  <c r="K13" i="1"/>
  <c r="L13" i="1" s="1"/>
  <c r="N13" i="1" s="1"/>
  <c r="K6" i="1"/>
  <c r="L6" i="1" s="1"/>
  <c r="N6" i="1" s="1"/>
  <c r="K35" i="1"/>
  <c r="L35" i="1" s="1"/>
  <c r="N35" i="1" s="1"/>
  <c r="K19" i="1"/>
  <c r="L19" i="1" s="1"/>
  <c r="N19" i="1" s="1"/>
  <c r="K41" i="1"/>
  <c r="K25" i="1"/>
  <c r="L25" i="1" s="1"/>
  <c r="N25" i="1" s="1"/>
  <c r="K12" i="1"/>
  <c r="L12" i="1" s="1"/>
  <c r="N12" i="1" s="1"/>
  <c r="N26" i="1"/>
  <c r="K38" i="1"/>
  <c r="L38" i="1" s="1"/>
  <c r="N38" i="1" s="1"/>
  <c r="K22" i="1"/>
  <c r="L22" i="1" s="1"/>
  <c r="N22" i="1" s="1"/>
  <c r="K16" i="1"/>
  <c r="L16" i="1" s="1"/>
  <c r="N16" i="1" s="1"/>
  <c r="K9" i="1"/>
  <c r="L9" i="1" s="1"/>
  <c r="N9" i="1" s="1"/>
  <c r="L41" i="1"/>
  <c r="N41" i="1" s="1"/>
  <c r="K34" i="1"/>
  <c r="L34" i="1" s="1"/>
  <c r="N34" i="1" s="1"/>
  <c r="K31" i="1"/>
  <c r="L31" i="1" s="1"/>
  <c r="N31" i="1" s="1"/>
  <c r="K28" i="1"/>
  <c r="L28" i="1" s="1"/>
  <c r="N28" i="1" s="1"/>
  <c r="K21" i="1"/>
  <c r="L21" i="1" s="1"/>
  <c r="N21" i="1" s="1"/>
  <c r="K15" i="1"/>
  <c r="L15" i="1" s="1"/>
  <c r="N15" i="1" s="1"/>
  <c r="N11" i="1"/>
  <c r="K37" i="1"/>
  <c r="L37" i="1" s="1"/>
  <c r="N37" i="1" s="1"/>
  <c r="K24" i="1"/>
  <c r="L24" i="1" s="1"/>
  <c r="N24" i="1" s="1"/>
  <c r="K18" i="1"/>
  <c r="L18" i="1" s="1"/>
  <c r="N18" i="1" s="1"/>
  <c r="K43" i="1"/>
  <c r="L43" i="1" s="1"/>
  <c r="N43" i="1" s="1"/>
  <c r="K40" i="1"/>
  <c r="L40" i="1" s="1"/>
  <c r="N40" i="1" s="1"/>
  <c r="K33" i="1"/>
  <c r="L33" i="1" s="1"/>
  <c r="N33" i="1" s="1"/>
  <c r="K27" i="1"/>
  <c r="L27" i="1" s="1"/>
  <c r="N27" i="1" s="1"/>
  <c r="K14" i="1"/>
  <c r="L14" i="1" s="1"/>
  <c r="N14" i="1" s="1"/>
  <c r="N36" i="1"/>
  <c r="N23" i="1"/>
  <c r="H21" i="1"/>
  <c r="G21" i="1"/>
  <c r="I21" i="1" s="1"/>
  <c r="I34" i="1"/>
  <c r="I33" i="1"/>
  <c r="I10" i="1"/>
  <c r="E7" i="1"/>
  <c r="I7" i="1" s="1"/>
  <c r="H7" i="1"/>
  <c r="I22" i="1"/>
  <c r="I25" i="1"/>
  <c r="H35" i="1"/>
  <c r="G35" i="1"/>
  <c r="I35" i="1" s="1"/>
  <c r="I39" i="1"/>
  <c r="E19" i="1"/>
  <c r="H19" i="1"/>
  <c r="I13" i="1"/>
  <c r="I6" i="1"/>
  <c r="I19" i="1"/>
  <c r="H9" i="1"/>
  <c r="G9" i="1"/>
  <c r="I9" i="1" s="1"/>
  <c r="H33" i="1"/>
  <c r="E33" i="1"/>
  <c r="H32" i="1"/>
  <c r="H18" i="1"/>
  <c r="G16" i="1"/>
  <c r="I16" i="1" s="1"/>
  <c r="H17" i="1"/>
  <c r="D27" i="1"/>
  <c r="E27" i="1" s="1"/>
  <c r="G30" i="1"/>
  <c r="I30" i="1" s="1"/>
  <c r="G42" i="1"/>
  <c r="I42" i="1" s="1"/>
  <c r="H6" i="1"/>
  <c r="G15" i="1"/>
  <c r="I15" i="1" s="1"/>
  <c r="G29" i="1"/>
  <c r="I29" i="1" s="1"/>
  <c r="G41" i="1"/>
  <c r="I41" i="1" s="1"/>
  <c r="E13" i="1"/>
  <c r="F27" i="1"/>
  <c r="G12" i="1"/>
  <c r="I12" i="1" s="1"/>
  <c r="G24" i="1"/>
  <c r="I24" i="1" s="1"/>
  <c r="E36" i="1"/>
  <c r="I36" i="1" s="1"/>
  <c r="G38" i="1"/>
  <c r="I38" i="1" s="1"/>
  <c r="L17" i="1" l="1"/>
  <c r="N17" i="1" s="1"/>
  <c r="E12" i="2"/>
  <c r="H27" i="1"/>
  <c r="G27" i="1"/>
  <c r="I27" i="1" s="1"/>
  <c r="D12" i="2"/>
  <c r="G12" i="2" l="1"/>
  <c r="H12" i="2"/>
  <c r="F12" i="2"/>
</calcChain>
</file>

<file path=xl/sharedStrings.xml><?xml version="1.0" encoding="utf-8"?>
<sst xmlns="http://schemas.openxmlformats.org/spreadsheetml/2006/main" count="100" uniqueCount="90">
  <si>
    <t>Dry Core Transformer Losses Updated for 2025</t>
  </si>
  <si>
    <t>Transformers</t>
  </si>
  <si>
    <t>No Load Loss (W)</t>
  </si>
  <si>
    <t>Load Loss (W)</t>
  </si>
  <si>
    <t xml:space="preserve">Monthly No Load Loss (kW) </t>
  </si>
  <si>
    <t>Monthly No Load Loss (kWH)</t>
  </si>
  <si>
    <t>Monthly  Load Loss (kW)</t>
  </si>
  <si>
    <t>Monthly Load Loss (kWH)</t>
  </si>
  <si>
    <t>Monthly Total Loss (kW)</t>
  </si>
  <si>
    <t>Monthly Total Loss (kWH)</t>
  </si>
  <si>
    <t>Cost of Transmission and LV per kW</t>
  </si>
  <si>
    <t>Cost of Energy and Wholesale Market per kWh**</t>
  </si>
  <si>
    <t>Total Monthly cost of power</t>
  </si>
  <si>
    <t>Cost of Distribution per kW</t>
  </si>
  <si>
    <t>Total</t>
  </si>
  <si>
    <t>Rates</t>
  </si>
  <si>
    <t xml:space="preserve"> </t>
  </si>
  <si>
    <t>1.5 KVA 1PH, 1.2kV BIL</t>
  </si>
  <si>
    <t>25 KVA 1 PH, 1.2kV BIL</t>
  </si>
  <si>
    <t>37.5 KVA 1 PH, 1.2kV BIL</t>
  </si>
  <si>
    <t>50 KVA 1 PH, 1.2kV BIL</t>
  </si>
  <si>
    <t>75 KVA 1 PH, 1.2kV BIL</t>
  </si>
  <si>
    <t>100 KVA 1 PH, 1.2kV BIL</t>
  </si>
  <si>
    <t>2025 Proposed Rates</t>
  </si>
  <si>
    <t>112.5 kVA 1 PH, 1.2kV BIL</t>
  </si>
  <si>
    <t>LV</t>
  </si>
  <si>
    <t>Network</t>
  </si>
  <si>
    <t>Line &amp; Transmission</t>
  </si>
  <si>
    <t>Variable</t>
  </si>
  <si>
    <t>*150 KVA 1 PH, 1.2kV BIL</t>
  </si>
  <si>
    <t>GS 50 to 1,499 kW</t>
  </si>
  <si>
    <t>167 KVA 1 PH, 1.2kV BIL</t>
  </si>
  <si>
    <t xml:space="preserve">GS 1,500 to 4,999 kW </t>
  </si>
  <si>
    <t>175 KVA 1PH, 1.2kV BIL</t>
  </si>
  <si>
    <t>Large Use</t>
  </si>
  <si>
    <t>*200 KVA 1 PH, 1.2kV BIL</t>
  </si>
  <si>
    <t>*225 KVA 1 PH, 1.2kV BIL</t>
  </si>
  <si>
    <t>250 KVA 1 PH, 1.2kV BIL</t>
  </si>
  <si>
    <t>Tier 1</t>
  </si>
  <si>
    <t>300 KVA 1 PH, 1.2kV BIL</t>
  </si>
  <si>
    <t>333 KVA 1PH 1.2kV BIL</t>
  </si>
  <si>
    <t>Tier 2</t>
  </si>
  <si>
    <t>*10 kVA 3 PH, 1.2kV BIL</t>
  </si>
  <si>
    <t>*15 KVA 3 PH, 1.2kV BIL</t>
  </si>
  <si>
    <t>WMSR</t>
  </si>
  <si>
    <t>30 kVA 3PH, 1.2kV BIL</t>
  </si>
  <si>
    <t>CBR</t>
  </si>
  <si>
    <t>45 KVA 3 PH, 1.2kV BIL</t>
  </si>
  <si>
    <t>RRRP</t>
  </si>
  <si>
    <t>75 KVA 3 PH, 1.2kV BIL</t>
  </si>
  <si>
    <t>112.5 KVA 3 PH, 1.2kV BIL</t>
  </si>
  <si>
    <t>125 KVA 3PH, 1.2kV BIL</t>
  </si>
  <si>
    <t>150 KVA 3 PH, 1.2kV BIL</t>
  </si>
  <si>
    <t>*175 KVA 3PH, 1.2kV BIL</t>
  </si>
  <si>
    <t>*200 KVA 3PH, 1.2kV BIL</t>
  </si>
  <si>
    <t>225 KVA 3 PH, 1.2kV BIL</t>
  </si>
  <si>
    <t>300 KVA 3 PH, 1.2kV BIL</t>
  </si>
  <si>
    <t>400 KVA 3 PH, 1.2kV BIL</t>
  </si>
  <si>
    <t>*450 KVA 3PH, 1.2kV BIL</t>
  </si>
  <si>
    <t>500 KVA 3 PH, 95kV BIL</t>
  </si>
  <si>
    <t>750 KVA 3 PH, 95kV BIL</t>
  </si>
  <si>
    <t>1000 KVA 3 PH, 95kV BIL</t>
  </si>
  <si>
    <t>1500 KVA 3 PH, 95kV BIL</t>
  </si>
  <si>
    <t>2000 KVA 3 PH, 95kV BIL</t>
  </si>
  <si>
    <t>2500 KVA 3 PH, 95kV BIL</t>
  </si>
  <si>
    <t>3000 KVA 3PH, 95kV BIL</t>
  </si>
  <si>
    <t>3750 KVA 3PH, 95kV BIL</t>
  </si>
  <si>
    <t>5000 KVA 3PH, 95kV BIL</t>
  </si>
  <si>
    <t>No Load and load losses from CSA standard C802-94: Maximum losses for distribution, power and dry-type transformers commercial use</t>
  </si>
  <si>
    <t>Average load factor = 0.46 average loss factor = 0.2489</t>
  </si>
  <si>
    <t>Loss factor = 0.15*load factor + 0.85(load factor)2</t>
  </si>
  <si>
    <t>Average perunit loading squared=0.0714; per unit loading=0.2672</t>
  </si>
  <si>
    <t>*For transformer sizes not included in the CSA standard, no load losses, load losses and associated costs are interpolated based on transformer size</t>
  </si>
  <si>
    <t>Monthly No Load Loss (kW) = no load loss (kW) * .75 (responsibility factor)</t>
  </si>
  <si>
    <t>Monthly No Load Loss (kWh) = monthly no load loss (kW) * 8760/12</t>
  </si>
  <si>
    <t>Monthly Load loss (kW) = load loss (kW)*average perunit loading squared (.0714)*.75 (responsibility factor?)</t>
  </si>
  <si>
    <t>Monthly Load loss (kWh) = monthly load loss (kW) *8760/12*average loss factor (.2489)</t>
  </si>
  <si>
    <t>Responsibility Factor= (load at system peak/peak load)2= the ratio of the transformer load at system peak to the peak load, all squared=.75</t>
  </si>
  <si>
    <t>Utilization Factor = peak load/rated load = 1</t>
  </si>
  <si>
    <t xml:space="preserve">DRAFT - TARIFF OF RATES AND CHARGES </t>
  </si>
  <si>
    <t>Effective and Implementation Date January 1, 2025</t>
  </si>
  <si>
    <t>This schedule supersedes and replaces all previously</t>
  </si>
  <si>
    <t>approved schedules of Rates, Charges and Loss Factors</t>
  </si>
  <si>
    <t>EB-2024-0035</t>
  </si>
  <si>
    <t>Dry Core Transformer Charges</t>
  </si>
  <si>
    <t>Cost of Energy and Wholesale Market per kWh</t>
  </si>
  <si>
    <t xml:space="preserve">No Load and load losses from CSA standard C802-94: Maximum losses for distribution, power and dry-type </t>
  </si>
  <si>
    <t>transformers commercial use.</t>
  </si>
  <si>
    <t>*For non-preferred KVA ratings no load and load losses are interpolated as per CSA standard</t>
  </si>
  <si>
    <t>** Cost of Energy and Wholesale Market per kWh contains Nov 1, 2024 RPP Tiered Pricing,  WMRS Pricing to be effective January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</si>
</sst>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164" formatCode="&quot;$&quot;#,##0.0000"/>
    <numFmt numFmtId="165" formatCode="0.000"/>
    <numFmt numFmtId="166" formatCode="_-* #,##0_-;\-* #,##0_-;_-* &quot;-&quot;??_-;_-@"/>
    <numFmt numFmtId="167" formatCode="&quot;$&quot;#,##0.00"/>
    <numFmt numFmtId="168" formatCode="&quot;$&quot;#,##0.00;[Red]\-&quot;$&quot;#,##0.00"/>
    <numFmt numFmtId="169" formatCode="&quot;$&quot;#,##0.00000"/>
    <numFmt numFmtId="170" formatCode="0.00000"/>
    <numFmt numFmtId="171" formatCode="0.0000"/>
    <numFmt numFmtId="172" formatCode="0.000000"/>
    <numFmt numFmtId="173" formatCode="_-&quot;$&quot;* #,##0.0000_-;\-&quot;$&quot;* #,##0.0000_-;_-&quot;$&quot;* &quot;-&quot;??_-;_-@"/>
    <numFmt numFmtId="174" formatCode="_(&quot;$&quot;* #,##0.0000_);_(&quot;$&quot;* \(#,##0.0000\);_(&quot;$&quot;* &quot;-&quot;??_);_(@_)"/>
    <numFmt numFmtId="175" formatCode="_-&quot;$&quot;* #,##0.00_-;\-&quot;$&quot;* #,##0.00_-;_-&quot;$&quot;* &quot;-&quot;??_-;_-@"/>
  </numFmts>
  <fonts count="9" x14ac:knownFonts="1">
    <font>
      <sz val="10"/>
      <color rgb="FF000000"/>
      <name val="Arial"/>
      <scheme val="minor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C0C0C0"/>
        <bgColor rgb="FFC0C0C0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88">
    <xf numFmtId="0" fontId="0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5" xfId="0" applyFont="1" applyBorder="1"/>
    <xf numFmtId="0" fontId="3" fillId="0" borderId="6" xfId="0" applyFont="1" applyBorder="1" applyAlignment="1">
      <alignment horizontal="center" wrapText="1"/>
    </xf>
    <xf numFmtId="164" fontId="3" fillId="0" borderId="6" xfId="0" applyNumberFormat="1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164" fontId="3" fillId="0" borderId="7" xfId="0" applyNumberFormat="1" applyFont="1" applyBorder="1" applyAlignment="1">
      <alignment horizontal="center" wrapText="1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 applyAlignment="1">
      <alignment horizontal="center" wrapText="1"/>
    </xf>
    <xf numFmtId="165" fontId="3" fillId="0" borderId="10" xfId="0" applyNumberFormat="1" applyFont="1" applyBorder="1" applyAlignment="1">
      <alignment horizontal="center" wrapText="1"/>
    </xf>
    <xf numFmtId="1" fontId="3" fillId="0" borderId="10" xfId="0" applyNumberFormat="1" applyFont="1" applyBorder="1" applyAlignment="1">
      <alignment horizontal="center" wrapText="1"/>
    </xf>
    <xf numFmtId="166" fontId="3" fillId="0" borderId="10" xfId="0" applyNumberFormat="1" applyFont="1" applyBorder="1" applyAlignment="1">
      <alignment horizontal="center" wrapText="1"/>
    </xf>
    <xf numFmtId="167" fontId="3" fillId="0" borderId="10" xfId="0" applyNumberFormat="1" applyFont="1" applyBorder="1" applyAlignment="1">
      <alignment horizontal="center" wrapText="1"/>
    </xf>
    <xf numFmtId="167" fontId="3" fillId="0" borderId="11" xfId="0" applyNumberFormat="1" applyFont="1" applyBorder="1" applyAlignment="1">
      <alignment horizontal="center" wrapText="1"/>
    </xf>
    <xf numFmtId="167" fontId="3" fillId="0" borderId="12" xfId="0" applyNumberFormat="1" applyFont="1" applyBorder="1" applyAlignment="1">
      <alignment horizontal="right"/>
    </xf>
    <xf numFmtId="168" fontId="3" fillId="0" borderId="0" xfId="0" applyNumberFormat="1" applyFont="1"/>
    <xf numFmtId="9" fontId="3" fillId="0" borderId="0" xfId="0" applyNumberFormat="1" applyFont="1"/>
    <xf numFmtId="169" fontId="3" fillId="0" borderId="0" xfId="0" applyNumberFormat="1" applyFont="1"/>
    <xf numFmtId="2" fontId="3" fillId="0" borderId="0" xfId="0" applyNumberFormat="1" applyFont="1"/>
    <xf numFmtId="9" fontId="2" fillId="0" borderId="0" xfId="0" applyNumberFormat="1" applyFont="1"/>
    <xf numFmtId="169" fontId="2" fillId="0" borderId="0" xfId="0" applyNumberFormat="1" applyFont="1"/>
    <xf numFmtId="170" fontId="3" fillId="2" borderId="13" xfId="0" applyNumberFormat="1" applyFont="1" applyFill="1" applyBorder="1"/>
    <xf numFmtId="171" fontId="3" fillId="2" borderId="13" xfId="0" applyNumberFormat="1" applyFont="1" applyFill="1" applyBorder="1"/>
    <xf numFmtId="171" fontId="4" fillId="2" borderId="13" xfId="0" applyNumberFormat="1" applyFont="1" applyFill="1" applyBorder="1"/>
    <xf numFmtId="172" fontId="3" fillId="0" borderId="0" xfId="0" applyNumberFormat="1" applyFont="1"/>
    <xf numFmtId="1" fontId="3" fillId="0" borderId="10" xfId="0" applyNumberFormat="1" applyFont="1" applyBorder="1" applyAlignment="1">
      <alignment horizontal="center"/>
    </xf>
    <xf numFmtId="168" fontId="3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0" fontId="3" fillId="0" borderId="14" xfId="0" applyFont="1" applyBorder="1"/>
    <xf numFmtId="0" fontId="3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165" fontId="3" fillId="0" borderId="15" xfId="0" applyNumberFormat="1" applyFont="1" applyBorder="1" applyAlignment="1">
      <alignment horizontal="center" wrapText="1"/>
    </xf>
    <xf numFmtId="1" fontId="3" fillId="0" borderId="15" xfId="0" applyNumberFormat="1" applyFont="1" applyBorder="1" applyAlignment="1">
      <alignment horizontal="center" wrapText="1"/>
    </xf>
    <xf numFmtId="166" fontId="3" fillId="0" borderId="15" xfId="0" applyNumberFormat="1" applyFont="1" applyBorder="1" applyAlignment="1">
      <alignment horizontal="center" wrapText="1"/>
    </xf>
    <xf numFmtId="165" fontId="3" fillId="0" borderId="0" xfId="0" applyNumberFormat="1" applyFont="1" applyAlignment="1">
      <alignment horizontal="center" wrapText="1"/>
    </xf>
    <xf numFmtId="167" fontId="3" fillId="0" borderId="0" xfId="0" applyNumberFormat="1" applyFont="1" applyAlignment="1">
      <alignment horizontal="center" wrapText="1"/>
    </xf>
    <xf numFmtId="167" fontId="3" fillId="0" borderId="0" xfId="0" applyNumberFormat="1" applyFont="1"/>
    <xf numFmtId="0" fontId="3" fillId="0" borderId="0" xfId="0" applyFont="1" applyAlignment="1">
      <alignment vertical="center"/>
    </xf>
    <xf numFmtId="171" fontId="3" fillId="0" borderId="0" xfId="0" applyNumberFormat="1" applyFont="1"/>
    <xf numFmtId="171" fontId="3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/>
    </xf>
    <xf numFmtId="44" fontId="7" fillId="0" borderId="0" xfId="0" applyNumberFormat="1" applyFont="1" applyAlignment="1">
      <alignment horizontal="center" vertical="center"/>
    </xf>
    <xf numFmtId="44" fontId="8" fillId="0" borderId="0" xfId="0" applyNumberFormat="1" applyFont="1"/>
    <xf numFmtId="44" fontId="3" fillId="0" borderId="0" xfId="0" applyNumberFormat="1" applyFont="1"/>
    <xf numFmtId="0" fontId="2" fillId="0" borderId="0" xfId="0" applyFont="1"/>
    <xf numFmtId="44" fontId="3" fillId="0" borderId="0" xfId="0" applyNumberFormat="1" applyFont="1" applyAlignment="1">
      <alignment horizontal="center"/>
    </xf>
    <xf numFmtId="44" fontId="3" fillId="0" borderId="0" xfId="0" applyNumberFormat="1" applyFont="1" applyAlignment="1">
      <alignment horizont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44" fontId="2" fillId="4" borderId="2" xfId="0" applyNumberFormat="1" applyFont="1" applyFill="1" applyBorder="1" applyAlignment="1">
      <alignment horizontal="center" vertical="center" wrapText="1"/>
    </xf>
    <xf numFmtId="44" fontId="2" fillId="4" borderId="17" xfId="0" applyNumberFormat="1" applyFont="1" applyFill="1" applyBorder="1" applyAlignment="1">
      <alignment horizontal="center" vertical="center" wrapText="1"/>
    </xf>
    <xf numFmtId="0" fontId="3" fillId="0" borderId="18" xfId="0" applyFont="1" applyBorder="1"/>
    <xf numFmtId="0" fontId="3" fillId="0" borderId="19" xfId="0" applyFont="1" applyBorder="1" applyAlignment="1">
      <alignment horizontal="center" wrapText="1"/>
    </xf>
    <xf numFmtId="173" fontId="3" fillId="0" borderId="19" xfId="0" applyNumberFormat="1" applyFont="1" applyBorder="1" applyAlignment="1">
      <alignment horizontal="center" wrapText="1"/>
    </xf>
    <xf numFmtId="174" fontId="3" fillId="0" borderId="19" xfId="0" applyNumberFormat="1" applyFont="1" applyBorder="1" applyAlignment="1">
      <alignment horizontal="center" wrapText="1"/>
    </xf>
    <xf numFmtId="44" fontId="3" fillId="0" borderId="19" xfId="0" applyNumberFormat="1" applyFont="1" applyBorder="1" applyAlignment="1">
      <alignment horizontal="center" wrapText="1"/>
    </xf>
    <xf numFmtId="44" fontId="3" fillId="0" borderId="20" xfId="0" applyNumberFormat="1" applyFont="1" applyBorder="1" applyAlignment="1">
      <alignment horizontal="center" wrapText="1"/>
    </xf>
    <xf numFmtId="175" fontId="3" fillId="0" borderId="10" xfId="0" applyNumberFormat="1" applyFont="1" applyBorder="1" applyAlignment="1">
      <alignment horizontal="center" wrapText="1"/>
    </xf>
    <xf numFmtId="44" fontId="3" fillId="0" borderId="10" xfId="0" applyNumberFormat="1" applyFont="1" applyBorder="1" applyAlignment="1">
      <alignment horizontal="center" wrapText="1"/>
    </xf>
    <xf numFmtId="44" fontId="3" fillId="0" borderId="12" xfId="0" applyNumberFormat="1" applyFont="1" applyBorder="1" applyAlignment="1">
      <alignment horizontal="center" wrapText="1"/>
    </xf>
    <xf numFmtId="0" fontId="3" fillId="0" borderId="21" xfId="0" applyFont="1" applyBorder="1"/>
    <xf numFmtId="0" fontId="3" fillId="0" borderId="21" xfId="0" applyFont="1" applyBorder="1" applyAlignment="1">
      <alignment horizontal="center" wrapText="1"/>
    </xf>
    <xf numFmtId="175" fontId="3" fillId="0" borderId="21" xfId="0" applyNumberFormat="1" applyFont="1" applyBorder="1" applyAlignment="1">
      <alignment horizontal="center" wrapText="1"/>
    </xf>
    <xf numFmtId="44" fontId="3" fillId="0" borderId="21" xfId="0" applyNumberFormat="1" applyFont="1" applyBorder="1" applyAlignment="1">
      <alignment horizontal="center" wrapText="1"/>
    </xf>
    <xf numFmtId="175" fontId="3" fillId="0" borderId="0" xfId="0" applyNumberFormat="1" applyFont="1" applyAlignment="1">
      <alignment horizontal="center" wrapText="1"/>
    </xf>
    <xf numFmtId="167" fontId="3" fillId="0" borderId="10" xfId="0" applyNumberFormat="1" applyFont="1" applyFill="1" applyBorder="1" applyAlignment="1">
      <alignment horizontal="center" wrapText="1"/>
    </xf>
    <xf numFmtId="165" fontId="3" fillId="0" borderId="13" xfId="0" applyNumberFormat="1" applyFont="1" applyFill="1" applyBorder="1"/>
    <xf numFmtId="165" fontId="3" fillId="0" borderId="0" xfId="0" applyNumberFormat="1" applyFont="1" applyFill="1"/>
    <xf numFmtId="171" fontId="3" fillId="3" borderId="13" xfId="0" applyNumberFormat="1" applyFont="1" applyFill="1" applyBorder="1"/>
    <xf numFmtId="9" fontId="2" fillId="0" borderId="0" xfId="0" applyNumberFormat="1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Z999"/>
  <sheetViews>
    <sheetView tabSelected="1" topLeftCell="A34" workbookViewId="0">
      <selection activeCell="A51" sqref="A51"/>
    </sheetView>
  </sheetViews>
  <sheetFormatPr defaultColWidth="12.5703125" defaultRowHeight="15" customHeight="1" x14ac:dyDescent="0.2"/>
  <cols>
    <col min="1" max="1" width="26.85546875" customWidth="1"/>
    <col min="2" max="3" width="8" customWidth="1"/>
    <col min="4" max="4" width="10.42578125" customWidth="1"/>
    <col min="5" max="5" width="9.85546875" customWidth="1"/>
    <col min="6" max="6" width="8.85546875" customWidth="1"/>
    <col min="7" max="7" width="9.140625" customWidth="1"/>
    <col min="8" max="8" width="9" customWidth="1"/>
    <col min="9" max="9" width="9.42578125" customWidth="1"/>
    <col min="10" max="10" width="14.42578125" customWidth="1"/>
    <col min="11" max="11" width="12.85546875" customWidth="1"/>
    <col min="12" max="12" width="11.42578125" customWidth="1"/>
    <col min="13" max="13" width="13" customWidth="1"/>
    <col min="14" max="14" width="9.140625" customWidth="1"/>
    <col min="15" max="15" width="8.140625" customWidth="1"/>
    <col min="16" max="16" width="28" customWidth="1"/>
    <col min="17" max="17" width="9.140625" customWidth="1"/>
    <col min="18" max="18" width="11.42578125" customWidth="1"/>
    <col min="19" max="19" width="17.28515625" customWidth="1"/>
    <col min="20" max="20" width="11.85546875" customWidth="1"/>
    <col min="21" max="22" width="9.140625" customWidth="1"/>
    <col min="23" max="23" width="10.140625" customWidth="1"/>
    <col min="24" max="24" width="11.42578125" customWidth="1"/>
    <col min="25" max="26" width="9.140625" customWidth="1"/>
  </cols>
  <sheetData>
    <row r="1" spans="1:26" ht="19.5" customHeight="1" x14ac:dyDescent="0.3">
      <c r="A1" s="1" t="s">
        <v>0</v>
      </c>
      <c r="B1" s="2"/>
      <c r="C1" s="2"/>
      <c r="D1" s="3"/>
      <c r="E1" s="4"/>
      <c r="F1" s="3"/>
      <c r="G1" s="2"/>
      <c r="H1" s="2"/>
      <c r="I1" s="2"/>
      <c r="J1" s="2"/>
      <c r="K1" s="2"/>
      <c r="L1" s="2"/>
      <c r="M1" s="2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2" customHeight="1" x14ac:dyDescent="0.2">
      <c r="A2" s="5"/>
      <c r="B2" s="4"/>
      <c r="C2" s="4"/>
      <c r="D2" s="4"/>
      <c r="E2" s="4"/>
      <c r="F2" s="4"/>
      <c r="G2" s="4"/>
      <c r="H2" s="4"/>
      <c r="I2" s="4"/>
      <c r="J2" s="4"/>
      <c r="K2" s="4"/>
      <c r="L2" s="6"/>
      <c r="M2" s="4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2" customHeight="1" x14ac:dyDescent="0.2">
      <c r="A3" s="5"/>
      <c r="B3" s="4"/>
      <c r="C3" s="4"/>
      <c r="D3" s="4"/>
      <c r="E3" s="4"/>
      <c r="F3" s="4"/>
      <c r="G3" s="4"/>
      <c r="H3" s="4"/>
      <c r="I3" s="4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90.75" customHeight="1" x14ac:dyDescent="0.2">
      <c r="A4" s="7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8" t="s">
        <v>11</v>
      </c>
      <c r="L4" s="8" t="s">
        <v>12</v>
      </c>
      <c r="M4" s="9" t="s">
        <v>13</v>
      </c>
      <c r="N4" s="10" t="s">
        <v>14</v>
      </c>
      <c r="O4" s="11"/>
      <c r="P4" s="11"/>
      <c r="Q4" s="11"/>
      <c r="R4" s="11"/>
      <c r="S4" s="5"/>
      <c r="T4" s="5"/>
      <c r="U4" s="5"/>
      <c r="V4" s="5"/>
      <c r="W4" s="11"/>
      <c r="X4" s="11"/>
      <c r="Y4" s="5"/>
      <c r="Z4" s="5"/>
    </row>
    <row r="5" spans="1:26" ht="12" customHeight="1" x14ac:dyDescent="0.2">
      <c r="A5" s="12" t="s">
        <v>15</v>
      </c>
      <c r="B5" s="13"/>
      <c r="C5" s="13"/>
      <c r="D5" s="13"/>
      <c r="E5" s="13"/>
      <c r="F5" s="13"/>
      <c r="G5" s="13"/>
      <c r="H5" s="13"/>
      <c r="I5" s="13"/>
      <c r="J5" s="14">
        <f>((Q13+R13+S13)+(Q14+R14+S14)+(Q15+R15+S15))/3</f>
        <v>8.2510300000000001</v>
      </c>
      <c r="K5" s="14">
        <f>((Q18+Q20)/2)+(Q22+Q23+Q24)</f>
        <v>0.10750000000000001</v>
      </c>
      <c r="L5" s="15" t="s">
        <v>16</v>
      </c>
      <c r="M5" s="16">
        <f>((T13)+(T14)+(T15))/3</f>
        <v>6.2221666666666664</v>
      </c>
      <c r="N5" s="17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2" customHeight="1" x14ac:dyDescent="0.2">
      <c r="A6" s="18" t="s">
        <v>17</v>
      </c>
      <c r="B6" s="19">
        <v>58</v>
      </c>
      <c r="C6" s="19">
        <v>243</v>
      </c>
      <c r="D6" s="20">
        <f t="shared" ref="D6:D43" si="0">B6/1000*0.75</f>
        <v>4.3500000000000004E-2</v>
      </c>
      <c r="E6" s="21">
        <f t="shared" ref="E6:E43" si="1">D6*8760/12</f>
        <v>31.755000000000006</v>
      </c>
      <c r="F6" s="20">
        <f t="shared" ref="F6:F43" si="2">C6/1000*0.0714*0.75</f>
        <v>1.3012650000000001E-2</v>
      </c>
      <c r="G6" s="21">
        <f t="shared" ref="G6:G43" si="3">F6*8760/12*0.2489</f>
        <v>2.3643594670499999</v>
      </c>
      <c r="H6" s="20">
        <f t="shared" ref="H6:I6" si="4">F6+D6</f>
        <v>5.6512650000000005E-2</v>
      </c>
      <c r="I6" s="22">
        <f t="shared" si="4"/>
        <v>34.119359467050003</v>
      </c>
      <c r="J6" s="23">
        <f>ROUND(+$H6*$J$5,2)</f>
        <v>0.47</v>
      </c>
      <c r="K6" s="23">
        <f>ROUND(+I6*$K$5,2)</f>
        <v>3.67</v>
      </c>
      <c r="L6" s="77">
        <f>ROUND(+K6+J6,2)</f>
        <v>4.1399999999999997</v>
      </c>
      <c r="M6" s="24">
        <f>ROUND(+$H6*$M$5,2)</f>
        <v>0.35</v>
      </c>
      <c r="N6" s="25">
        <f>ROUND(M6+L6,2)</f>
        <v>4.49</v>
      </c>
      <c r="O6" s="26"/>
      <c r="P6" s="27"/>
      <c r="Q6" s="27"/>
      <c r="R6" s="27"/>
      <c r="S6" s="28"/>
      <c r="T6" s="5"/>
      <c r="U6" s="29"/>
      <c r="V6" s="5"/>
      <c r="W6" s="5"/>
      <c r="X6" s="27"/>
      <c r="Y6" s="5"/>
      <c r="Z6" s="5"/>
    </row>
    <row r="7" spans="1:26" ht="12" customHeight="1" x14ac:dyDescent="0.2">
      <c r="A7" s="18" t="s">
        <v>18</v>
      </c>
      <c r="B7" s="19">
        <v>150</v>
      </c>
      <c r="C7" s="19">
        <v>900</v>
      </c>
      <c r="D7" s="20">
        <f t="shared" si="0"/>
        <v>0.11249999999999999</v>
      </c>
      <c r="E7" s="21">
        <f t="shared" si="1"/>
        <v>82.124999999999986</v>
      </c>
      <c r="F7" s="20">
        <f t="shared" si="2"/>
        <v>4.8195000000000009E-2</v>
      </c>
      <c r="G7" s="21">
        <f t="shared" si="3"/>
        <v>8.7568869150000026</v>
      </c>
      <c r="H7" s="20">
        <f t="shared" ref="H7:I7" si="5">F7+D7</f>
        <v>0.160695</v>
      </c>
      <c r="I7" s="22">
        <f t="shared" si="5"/>
        <v>90.881886914999995</v>
      </c>
      <c r="J7" s="23">
        <f t="shared" ref="J7:J43" si="6">ROUND(+$H7*$J$5,2)</f>
        <v>1.33</v>
      </c>
      <c r="K7" s="23">
        <f t="shared" ref="K7:K43" si="7">ROUND(+I7*$K$5,2)</f>
        <v>9.77</v>
      </c>
      <c r="L7" s="77">
        <f t="shared" ref="L7:L43" si="8">ROUND(+K7+J7,2)</f>
        <v>11.1</v>
      </c>
      <c r="M7" s="24">
        <f t="shared" ref="M7:M43" si="9">ROUND(+$H7*$M$5,2)</f>
        <v>1</v>
      </c>
      <c r="N7" s="25">
        <f t="shared" ref="N7:N43" si="10">ROUND(M7+L7,2)</f>
        <v>12.1</v>
      </c>
      <c r="O7" s="26"/>
      <c r="P7" s="27"/>
      <c r="Q7" s="27"/>
      <c r="R7" s="27"/>
      <c r="S7" s="28"/>
      <c r="T7" s="5"/>
      <c r="U7" s="29"/>
      <c r="V7" s="5"/>
      <c r="W7" s="5"/>
      <c r="X7" s="27"/>
      <c r="Y7" s="5"/>
      <c r="Z7" s="5"/>
    </row>
    <row r="8" spans="1:26" ht="12" customHeight="1" x14ac:dyDescent="0.2">
      <c r="A8" s="18" t="s">
        <v>19</v>
      </c>
      <c r="B8" s="19">
        <v>200</v>
      </c>
      <c r="C8" s="19">
        <v>1200</v>
      </c>
      <c r="D8" s="20">
        <f t="shared" si="0"/>
        <v>0.15000000000000002</v>
      </c>
      <c r="E8" s="21">
        <f t="shared" si="1"/>
        <v>109.50000000000001</v>
      </c>
      <c r="F8" s="20">
        <f t="shared" si="2"/>
        <v>6.4260000000000012E-2</v>
      </c>
      <c r="G8" s="21">
        <f t="shared" si="3"/>
        <v>11.675849220000003</v>
      </c>
      <c r="H8" s="20">
        <f t="shared" ref="H8:I8" si="11">F8+D8</f>
        <v>0.21426000000000003</v>
      </c>
      <c r="I8" s="22">
        <f t="shared" si="11"/>
        <v>121.17584922000002</v>
      </c>
      <c r="J8" s="23">
        <f t="shared" si="6"/>
        <v>1.77</v>
      </c>
      <c r="K8" s="23">
        <f t="shared" si="7"/>
        <v>13.03</v>
      </c>
      <c r="L8" s="77">
        <f t="shared" si="8"/>
        <v>14.8</v>
      </c>
      <c r="M8" s="24">
        <f t="shared" si="9"/>
        <v>1.33</v>
      </c>
      <c r="N8" s="25">
        <f t="shared" si="10"/>
        <v>16.13</v>
      </c>
      <c r="O8" s="26"/>
      <c r="P8" s="27"/>
      <c r="Q8" s="27"/>
      <c r="R8" s="27"/>
      <c r="S8" s="28"/>
      <c r="T8" s="5"/>
      <c r="U8" s="29"/>
      <c r="V8" s="5"/>
      <c r="W8" s="5"/>
      <c r="X8" s="27"/>
      <c r="Y8" s="5"/>
      <c r="Z8" s="5"/>
    </row>
    <row r="9" spans="1:26" ht="12" customHeight="1" x14ac:dyDescent="0.2">
      <c r="A9" s="18" t="s">
        <v>20</v>
      </c>
      <c r="B9" s="19">
        <v>250</v>
      </c>
      <c r="C9" s="19">
        <v>1600</v>
      </c>
      <c r="D9" s="20">
        <f t="shared" si="0"/>
        <v>0.1875</v>
      </c>
      <c r="E9" s="21">
        <f t="shared" si="1"/>
        <v>136.875</v>
      </c>
      <c r="F9" s="20">
        <f t="shared" si="2"/>
        <v>8.5680000000000006E-2</v>
      </c>
      <c r="G9" s="21">
        <f t="shared" si="3"/>
        <v>15.567798960000003</v>
      </c>
      <c r="H9" s="20">
        <f t="shared" ref="H9:I9" si="12">F9+D9</f>
        <v>0.27317999999999998</v>
      </c>
      <c r="I9" s="22">
        <f t="shared" si="12"/>
        <v>152.44279896</v>
      </c>
      <c r="J9" s="23">
        <f t="shared" si="6"/>
        <v>2.25</v>
      </c>
      <c r="K9" s="23">
        <f t="shared" si="7"/>
        <v>16.39</v>
      </c>
      <c r="L9" s="77">
        <f t="shared" si="8"/>
        <v>18.64</v>
      </c>
      <c r="M9" s="24">
        <f t="shared" si="9"/>
        <v>1.7</v>
      </c>
      <c r="N9" s="25">
        <f t="shared" si="10"/>
        <v>20.34</v>
      </c>
      <c r="O9" s="26"/>
      <c r="P9" s="27"/>
      <c r="Q9" s="27"/>
      <c r="R9" s="27"/>
      <c r="S9" s="28"/>
      <c r="T9" s="5"/>
      <c r="U9" s="29"/>
      <c r="V9" s="5"/>
      <c r="W9" s="5"/>
      <c r="X9" s="27"/>
      <c r="Y9" s="5"/>
      <c r="Z9" s="5"/>
    </row>
    <row r="10" spans="1:26" ht="12.75" customHeight="1" x14ac:dyDescent="0.2">
      <c r="A10" s="18" t="s">
        <v>21</v>
      </c>
      <c r="B10" s="19">
        <v>350</v>
      </c>
      <c r="C10" s="19">
        <v>1900</v>
      </c>
      <c r="D10" s="20">
        <f t="shared" si="0"/>
        <v>0.26249999999999996</v>
      </c>
      <c r="E10" s="21">
        <f t="shared" si="1"/>
        <v>191.62499999999997</v>
      </c>
      <c r="F10" s="20">
        <f t="shared" si="2"/>
        <v>0.101745</v>
      </c>
      <c r="G10" s="21">
        <f t="shared" si="3"/>
        <v>18.486761264999998</v>
      </c>
      <c r="H10" s="20">
        <f t="shared" ref="H10:I10" si="13">F10+D10</f>
        <v>0.36424499999999993</v>
      </c>
      <c r="I10" s="22">
        <f t="shared" si="13"/>
        <v>210.11176126499998</v>
      </c>
      <c r="J10" s="23">
        <f t="shared" si="6"/>
        <v>3.01</v>
      </c>
      <c r="K10" s="23">
        <f t="shared" si="7"/>
        <v>22.59</v>
      </c>
      <c r="L10" s="77">
        <f t="shared" si="8"/>
        <v>25.6</v>
      </c>
      <c r="M10" s="24">
        <f t="shared" si="9"/>
        <v>2.27</v>
      </c>
      <c r="N10" s="25">
        <f t="shared" si="10"/>
        <v>27.87</v>
      </c>
      <c r="O10" s="26"/>
      <c r="P10" s="27"/>
      <c r="Q10" s="27"/>
      <c r="R10" s="27"/>
      <c r="S10" s="28"/>
      <c r="T10" s="5"/>
      <c r="U10" s="29"/>
      <c r="V10" s="5"/>
      <c r="W10" s="5"/>
      <c r="X10" s="27"/>
      <c r="Y10" s="5"/>
      <c r="Z10" s="5"/>
    </row>
    <row r="11" spans="1:26" ht="12.75" customHeight="1" x14ac:dyDescent="0.2">
      <c r="A11" s="18" t="s">
        <v>22</v>
      </c>
      <c r="B11" s="19">
        <v>400</v>
      </c>
      <c r="C11" s="19">
        <v>2600</v>
      </c>
      <c r="D11" s="20">
        <f t="shared" si="0"/>
        <v>0.30000000000000004</v>
      </c>
      <c r="E11" s="21">
        <f t="shared" si="1"/>
        <v>219.00000000000003</v>
      </c>
      <c r="F11" s="20">
        <f t="shared" si="2"/>
        <v>0.13923000000000002</v>
      </c>
      <c r="G11" s="21">
        <f t="shared" si="3"/>
        <v>25.297673310000004</v>
      </c>
      <c r="H11" s="20">
        <f t="shared" ref="H11:I11" si="14">F11+D11</f>
        <v>0.43923000000000006</v>
      </c>
      <c r="I11" s="22">
        <f t="shared" si="14"/>
        <v>244.29767331000002</v>
      </c>
      <c r="J11" s="23">
        <f t="shared" si="6"/>
        <v>3.62</v>
      </c>
      <c r="K11" s="23">
        <f t="shared" si="7"/>
        <v>26.26</v>
      </c>
      <c r="L11" s="77">
        <f t="shared" si="8"/>
        <v>29.88</v>
      </c>
      <c r="M11" s="24">
        <f t="shared" si="9"/>
        <v>2.73</v>
      </c>
      <c r="N11" s="25">
        <f t="shared" si="10"/>
        <v>32.61</v>
      </c>
      <c r="O11" s="26"/>
      <c r="P11" s="27"/>
      <c r="Q11" s="81" t="s">
        <v>23</v>
      </c>
      <c r="R11" s="82"/>
      <c r="S11" s="82"/>
      <c r="T11" s="82"/>
      <c r="U11" s="29"/>
      <c r="V11" s="5"/>
      <c r="W11" s="5"/>
      <c r="X11" s="27"/>
      <c r="Y11" s="5"/>
      <c r="Z11" s="5"/>
    </row>
    <row r="12" spans="1:26" ht="12" customHeight="1" x14ac:dyDescent="0.2">
      <c r="A12" s="18" t="s">
        <v>24</v>
      </c>
      <c r="B12" s="19">
        <v>447</v>
      </c>
      <c r="C12" s="19">
        <v>2936</v>
      </c>
      <c r="D12" s="20">
        <f t="shared" si="0"/>
        <v>0.33524999999999999</v>
      </c>
      <c r="E12" s="21">
        <f t="shared" si="1"/>
        <v>244.73249999999999</v>
      </c>
      <c r="F12" s="20">
        <f t="shared" si="2"/>
        <v>0.15722280000000002</v>
      </c>
      <c r="G12" s="21">
        <f t="shared" si="3"/>
        <v>28.566911091600005</v>
      </c>
      <c r="H12" s="20">
        <f t="shared" ref="H12:I12" si="15">F12+D12</f>
        <v>0.49247280000000004</v>
      </c>
      <c r="I12" s="22">
        <f t="shared" si="15"/>
        <v>273.29941109160001</v>
      </c>
      <c r="J12" s="23">
        <f t="shared" si="6"/>
        <v>4.0599999999999996</v>
      </c>
      <c r="K12" s="23">
        <f t="shared" si="7"/>
        <v>29.38</v>
      </c>
      <c r="L12" s="77">
        <f t="shared" si="8"/>
        <v>33.44</v>
      </c>
      <c r="M12" s="24">
        <f t="shared" si="9"/>
        <v>3.06</v>
      </c>
      <c r="N12" s="25">
        <f t="shared" si="10"/>
        <v>36.5</v>
      </c>
      <c r="O12" s="26"/>
      <c r="P12" s="27"/>
      <c r="Q12" s="30" t="s">
        <v>25</v>
      </c>
      <c r="R12" s="30" t="s">
        <v>26</v>
      </c>
      <c r="S12" s="31" t="s">
        <v>27</v>
      </c>
      <c r="T12" s="30" t="s">
        <v>28</v>
      </c>
      <c r="U12" s="29"/>
      <c r="V12" s="5"/>
      <c r="W12" s="5"/>
      <c r="X12" s="27"/>
      <c r="Y12" s="5"/>
      <c r="Z12" s="5"/>
    </row>
    <row r="13" spans="1:26" ht="12" customHeight="1" x14ac:dyDescent="0.2">
      <c r="A13" s="18" t="s">
        <v>29</v>
      </c>
      <c r="B13" s="19">
        <v>525</v>
      </c>
      <c r="C13" s="19">
        <v>3500</v>
      </c>
      <c r="D13" s="20">
        <f t="shared" si="0"/>
        <v>0.39375000000000004</v>
      </c>
      <c r="E13" s="21">
        <f t="shared" si="1"/>
        <v>287.43750000000006</v>
      </c>
      <c r="F13" s="20">
        <f t="shared" si="2"/>
        <v>0.18742500000000001</v>
      </c>
      <c r="G13" s="21">
        <f t="shared" si="3"/>
        <v>34.054560225000003</v>
      </c>
      <c r="H13" s="20">
        <f t="shared" ref="H13:I13" si="16">F13+D13</f>
        <v>0.581175</v>
      </c>
      <c r="I13" s="22">
        <f t="shared" si="16"/>
        <v>321.49206022500005</v>
      </c>
      <c r="J13" s="23">
        <f t="shared" si="6"/>
        <v>4.8</v>
      </c>
      <c r="K13" s="23">
        <f t="shared" si="7"/>
        <v>34.56</v>
      </c>
      <c r="L13" s="77">
        <f t="shared" si="8"/>
        <v>39.36</v>
      </c>
      <c r="M13" s="24">
        <f t="shared" si="9"/>
        <v>3.62</v>
      </c>
      <c r="N13" s="25">
        <f t="shared" si="10"/>
        <v>42.98</v>
      </c>
      <c r="O13" s="26"/>
      <c r="P13" s="30" t="s">
        <v>30</v>
      </c>
      <c r="Q13" s="32">
        <v>2.0629999999999999E-2</v>
      </c>
      <c r="R13" s="33">
        <v>4.8479999999999999</v>
      </c>
      <c r="S13" s="34">
        <v>2.8187000000000002</v>
      </c>
      <c r="T13" s="33">
        <v>6.5552999999999999</v>
      </c>
      <c r="U13" s="29"/>
      <c r="V13" s="5"/>
      <c r="W13" s="5"/>
      <c r="X13" s="27"/>
      <c r="Y13" s="5"/>
      <c r="Z13" s="5"/>
    </row>
    <row r="14" spans="1:26" ht="12" customHeight="1" x14ac:dyDescent="0.2">
      <c r="A14" s="18" t="s">
        <v>31</v>
      </c>
      <c r="B14" s="19">
        <v>650</v>
      </c>
      <c r="C14" s="19">
        <v>4400</v>
      </c>
      <c r="D14" s="20">
        <f t="shared" si="0"/>
        <v>0.48750000000000004</v>
      </c>
      <c r="E14" s="21">
        <f t="shared" si="1"/>
        <v>355.875</v>
      </c>
      <c r="F14" s="20">
        <f t="shared" si="2"/>
        <v>0.23562000000000005</v>
      </c>
      <c r="G14" s="21">
        <f t="shared" si="3"/>
        <v>42.811447140000006</v>
      </c>
      <c r="H14" s="20">
        <f t="shared" ref="H14:I14" si="17">F14+D14</f>
        <v>0.7231200000000001</v>
      </c>
      <c r="I14" s="22">
        <f t="shared" si="17"/>
        <v>398.68644713999998</v>
      </c>
      <c r="J14" s="23">
        <f t="shared" si="6"/>
        <v>5.97</v>
      </c>
      <c r="K14" s="23">
        <f t="shared" si="7"/>
        <v>42.86</v>
      </c>
      <c r="L14" s="77">
        <f t="shared" si="8"/>
        <v>48.83</v>
      </c>
      <c r="M14" s="24">
        <f t="shared" si="9"/>
        <v>4.5</v>
      </c>
      <c r="N14" s="25">
        <f t="shared" si="10"/>
        <v>53.33</v>
      </c>
      <c r="O14" s="26"/>
      <c r="P14" s="30" t="s">
        <v>32</v>
      </c>
      <c r="Q14" s="32">
        <v>2.2040000000000001E-2</v>
      </c>
      <c r="R14" s="33">
        <v>5.0336999999999996</v>
      </c>
      <c r="S14" s="34">
        <v>3.0125999999999999</v>
      </c>
      <c r="T14" s="33">
        <v>6.0796000000000001</v>
      </c>
      <c r="U14" s="29"/>
      <c r="V14" s="5"/>
      <c r="W14" s="5"/>
      <c r="X14" s="27"/>
      <c r="Y14" s="5"/>
      <c r="Z14" s="5"/>
    </row>
    <row r="15" spans="1:26" ht="12" customHeight="1" x14ac:dyDescent="0.2">
      <c r="A15" s="18" t="s">
        <v>33</v>
      </c>
      <c r="B15" s="19">
        <v>665</v>
      </c>
      <c r="C15" s="19">
        <v>4496</v>
      </c>
      <c r="D15" s="20">
        <f t="shared" si="0"/>
        <v>0.49875000000000003</v>
      </c>
      <c r="E15" s="21">
        <f t="shared" si="1"/>
        <v>364.08750000000003</v>
      </c>
      <c r="F15" s="20">
        <f t="shared" si="2"/>
        <v>0.24076080000000002</v>
      </c>
      <c r="G15" s="21">
        <f t="shared" si="3"/>
        <v>43.745515077600004</v>
      </c>
      <c r="H15" s="20">
        <f t="shared" ref="H15:I15" si="18">F15+D15</f>
        <v>0.73951080000000002</v>
      </c>
      <c r="I15" s="22">
        <f t="shared" si="18"/>
        <v>407.83301507760007</v>
      </c>
      <c r="J15" s="23">
        <f t="shared" si="6"/>
        <v>6.1</v>
      </c>
      <c r="K15" s="23">
        <f t="shared" si="7"/>
        <v>43.84</v>
      </c>
      <c r="L15" s="77">
        <f t="shared" si="8"/>
        <v>49.94</v>
      </c>
      <c r="M15" s="24">
        <f t="shared" si="9"/>
        <v>4.5999999999999996</v>
      </c>
      <c r="N15" s="25">
        <f t="shared" si="10"/>
        <v>54.54</v>
      </c>
      <c r="O15" s="26"/>
      <c r="P15" s="30" t="s">
        <v>34</v>
      </c>
      <c r="Q15" s="32">
        <v>2.4819999999999998E-2</v>
      </c>
      <c r="R15" s="33">
        <v>5.5801999999999996</v>
      </c>
      <c r="S15" s="34">
        <v>3.3923999999999999</v>
      </c>
      <c r="T15" s="33">
        <v>6.0316000000000001</v>
      </c>
      <c r="U15" s="29"/>
      <c r="V15" s="5"/>
      <c r="W15" s="5"/>
      <c r="X15" s="27"/>
      <c r="Y15" s="5"/>
      <c r="Z15" s="5"/>
    </row>
    <row r="16" spans="1:26" ht="12" customHeight="1" x14ac:dyDescent="0.2">
      <c r="A16" s="18" t="s">
        <v>35</v>
      </c>
      <c r="B16" s="19">
        <v>696</v>
      </c>
      <c r="C16" s="19">
        <v>4700</v>
      </c>
      <c r="D16" s="20">
        <f t="shared" si="0"/>
        <v>0.52200000000000002</v>
      </c>
      <c r="E16" s="21">
        <f t="shared" si="1"/>
        <v>381.06</v>
      </c>
      <c r="F16" s="20">
        <f t="shared" si="2"/>
        <v>0.25168500000000005</v>
      </c>
      <c r="G16" s="21">
        <f t="shared" si="3"/>
        <v>45.730409445000014</v>
      </c>
      <c r="H16" s="20">
        <f t="shared" ref="H16:I16" si="19">F16+D16</f>
        <v>0.77368500000000007</v>
      </c>
      <c r="I16" s="22">
        <f t="shared" si="19"/>
        <v>426.79040944500002</v>
      </c>
      <c r="J16" s="23">
        <f t="shared" si="6"/>
        <v>6.38</v>
      </c>
      <c r="K16" s="23">
        <f t="shared" si="7"/>
        <v>45.88</v>
      </c>
      <c r="L16" s="77">
        <f t="shared" si="8"/>
        <v>52.26</v>
      </c>
      <c r="M16" s="24">
        <f t="shared" si="9"/>
        <v>4.8099999999999996</v>
      </c>
      <c r="N16" s="25">
        <f t="shared" si="10"/>
        <v>57.07</v>
      </c>
      <c r="O16" s="26"/>
      <c r="P16" s="30"/>
      <c r="Q16" s="27"/>
      <c r="R16" s="27"/>
      <c r="S16" s="28"/>
      <c r="T16" s="5"/>
      <c r="U16" s="29"/>
      <c r="V16" s="5"/>
      <c r="W16" s="5"/>
      <c r="X16" s="27"/>
      <c r="Y16" s="5"/>
      <c r="Z16" s="5"/>
    </row>
    <row r="17" spans="1:26" ht="12" customHeight="1" x14ac:dyDescent="0.2">
      <c r="A17" s="18" t="s">
        <v>36</v>
      </c>
      <c r="B17" s="19">
        <v>748</v>
      </c>
      <c r="C17" s="19">
        <v>5050</v>
      </c>
      <c r="D17" s="20">
        <f t="shared" si="0"/>
        <v>0.56099999999999994</v>
      </c>
      <c r="E17" s="21">
        <f t="shared" si="1"/>
        <v>409.53</v>
      </c>
      <c r="F17" s="20">
        <f t="shared" si="2"/>
        <v>0.27042749999999999</v>
      </c>
      <c r="G17" s="21">
        <f t="shared" si="3"/>
        <v>49.135865467499997</v>
      </c>
      <c r="H17" s="20">
        <f t="shared" ref="H17:I17" si="20">F17+D17</f>
        <v>0.83142749999999999</v>
      </c>
      <c r="I17" s="22">
        <f t="shared" si="20"/>
        <v>458.6658654675</v>
      </c>
      <c r="J17" s="23">
        <f t="shared" si="6"/>
        <v>6.86</v>
      </c>
      <c r="K17" s="23">
        <f t="shared" si="7"/>
        <v>49.31</v>
      </c>
      <c r="L17" s="77">
        <f t="shared" si="8"/>
        <v>56.17</v>
      </c>
      <c r="M17" s="24">
        <f t="shared" si="9"/>
        <v>5.17</v>
      </c>
      <c r="N17" s="25">
        <f t="shared" si="10"/>
        <v>61.34</v>
      </c>
      <c r="O17" s="26"/>
      <c r="P17" s="30"/>
      <c r="Q17" s="27"/>
      <c r="R17" s="27"/>
      <c r="S17" s="28"/>
      <c r="T17" s="5"/>
      <c r="U17" s="29"/>
      <c r="V17" s="5"/>
      <c r="W17" s="5"/>
      <c r="X17" s="27"/>
      <c r="Y17" s="5"/>
      <c r="Z17" s="5"/>
    </row>
    <row r="18" spans="1:26" ht="12.75" customHeight="1" x14ac:dyDescent="0.2">
      <c r="A18" s="18" t="s">
        <v>37</v>
      </c>
      <c r="B18" s="19">
        <v>800</v>
      </c>
      <c r="C18" s="19">
        <v>5400</v>
      </c>
      <c r="D18" s="20">
        <f t="shared" si="0"/>
        <v>0.60000000000000009</v>
      </c>
      <c r="E18" s="21">
        <f t="shared" si="1"/>
        <v>438.00000000000006</v>
      </c>
      <c r="F18" s="20">
        <f t="shared" si="2"/>
        <v>0.28917000000000004</v>
      </c>
      <c r="G18" s="21">
        <f t="shared" si="3"/>
        <v>52.541321490000009</v>
      </c>
      <c r="H18" s="20">
        <f t="shared" ref="H18:I18" si="21">F18+D18</f>
        <v>0.88917000000000013</v>
      </c>
      <c r="I18" s="22">
        <f t="shared" si="21"/>
        <v>490.54132149000009</v>
      </c>
      <c r="J18" s="23">
        <f t="shared" si="6"/>
        <v>7.34</v>
      </c>
      <c r="K18" s="23">
        <f t="shared" si="7"/>
        <v>52.73</v>
      </c>
      <c r="L18" s="77">
        <f t="shared" si="8"/>
        <v>60.07</v>
      </c>
      <c r="M18" s="24">
        <f t="shared" si="9"/>
        <v>5.53</v>
      </c>
      <c r="N18" s="25">
        <f t="shared" si="10"/>
        <v>65.599999999999994</v>
      </c>
      <c r="O18" s="26"/>
      <c r="P18" s="30" t="s">
        <v>38</v>
      </c>
      <c r="Q18" s="78">
        <v>9.2999999999999999E-2</v>
      </c>
      <c r="R18" s="5"/>
      <c r="S18" s="28"/>
      <c r="T18" s="5"/>
      <c r="U18" s="29"/>
      <c r="V18" s="5"/>
      <c r="W18" s="5"/>
      <c r="X18" s="27"/>
      <c r="Y18" s="5"/>
      <c r="Z18" s="5"/>
    </row>
    <row r="19" spans="1:26" ht="12.75" customHeight="1" x14ac:dyDescent="0.2">
      <c r="A19" s="18" t="s">
        <v>39</v>
      </c>
      <c r="B19" s="19">
        <v>920</v>
      </c>
      <c r="C19" s="19">
        <v>6123</v>
      </c>
      <c r="D19" s="20">
        <f t="shared" si="0"/>
        <v>0.69000000000000006</v>
      </c>
      <c r="E19" s="21">
        <f t="shared" si="1"/>
        <v>503.70000000000005</v>
      </c>
      <c r="F19" s="20">
        <f t="shared" si="2"/>
        <v>0.32788665</v>
      </c>
      <c r="G19" s="21">
        <f t="shared" si="3"/>
        <v>59.576020645050001</v>
      </c>
      <c r="H19" s="20">
        <f t="shared" ref="H19:I19" si="22">F19+D19</f>
        <v>1.0178866500000001</v>
      </c>
      <c r="I19" s="22">
        <f t="shared" si="22"/>
        <v>563.27602064505004</v>
      </c>
      <c r="J19" s="23">
        <f t="shared" si="6"/>
        <v>8.4</v>
      </c>
      <c r="K19" s="23">
        <f t="shared" si="7"/>
        <v>60.55</v>
      </c>
      <c r="L19" s="77">
        <f t="shared" si="8"/>
        <v>68.95</v>
      </c>
      <c r="M19" s="24">
        <f t="shared" si="9"/>
        <v>6.33</v>
      </c>
      <c r="N19" s="25">
        <f t="shared" si="10"/>
        <v>75.28</v>
      </c>
      <c r="O19" s="26"/>
      <c r="P19" s="30"/>
      <c r="Q19" s="79"/>
      <c r="R19" s="27"/>
      <c r="S19" s="28"/>
      <c r="T19" s="5"/>
      <c r="U19" s="29"/>
      <c r="V19" s="5"/>
      <c r="W19" s="5"/>
      <c r="X19" s="27"/>
      <c r="Y19" s="5"/>
      <c r="Z19" s="5"/>
    </row>
    <row r="20" spans="1:26" ht="12.75" customHeight="1" x14ac:dyDescent="0.2">
      <c r="A20" s="18" t="s">
        <v>40</v>
      </c>
      <c r="B20" s="19">
        <v>1000</v>
      </c>
      <c r="C20" s="19">
        <v>6600</v>
      </c>
      <c r="D20" s="20">
        <f t="shared" si="0"/>
        <v>0.75</v>
      </c>
      <c r="E20" s="21">
        <f t="shared" si="1"/>
        <v>547.5</v>
      </c>
      <c r="F20" s="20">
        <f t="shared" si="2"/>
        <v>0.35343000000000002</v>
      </c>
      <c r="G20" s="21">
        <f t="shared" si="3"/>
        <v>64.217170710000005</v>
      </c>
      <c r="H20" s="20">
        <f t="shared" ref="H20:I20" si="23">F20+D20</f>
        <v>1.1034299999999999</v>
      </c>
      <c r="I20" s="22">
        <f t="shared" si="23"/>
        <v>611.71717071</v>
      </c>
      <c r="J20" s="23">
        <f t="shared" si="6"/>
        <v>9.1</v>
      </c>
      <c r="K20" s="23">
        <f t="shared" si="7"/>
        <v>65.760000000000005</v>
      </c>
      <c r="L20" s="77">
        <f t="shared" si="8"/>
        <v>74.86</v>
      </c>
      <c r="M20" s="24">
        <f t="shared" si="9"/>
        <v>6.87</v>
      </c>
      <c r="N20" s="25">
        <f t="shared" si="10"/>
        <v>81.73</v>
      </c>
      <c r="O20" s="26"/>
      <c r="P20" s="30" t="s">
        <v>41</v>
      </c>
      <c r="Q20" s="78">
        <v>0.11</v>
      </c>
      <c r="R20" s="5"/>
      <c r="S20" s="28"/>
      <c r="T20" s="5"/>
      <c r="U20" s="29"/>
      <c r="V20" s="5"/>
      <c r="W20" s="5"/>
      <c r="X20" s="27"/>
      <c r="Y20" s="5"/>
      <c r="Z20" s="5"/>
    </row>
    <row r="21" spans="1:26" ht="12" customHeight="1" x14ac:dyDescent="0.2">
      <c r="A21" s="18" t="s">
        <v>42</v>
      </c>
      <c r="B21" s="19">
        <v>83</v>
      </c>
      <c r="C21" s="19">
        <v>400</v>
      </c>
      <c r="D21" s="20">
        <f t="shared" si="0"/>
        <v>6.225E-2</v>
      </c>
      <c r="E21" s="21">
        <f t="shared" si="1"/>
        <v>45.442499999999995</v>
      </c>
      <c r="F21" s="20">
        <f t="shared" si="2"/>
        <v>2.1420000000000002E-2</v>
      </c>
      <c r="G21" s="21">
        <f t="shared" si="3"/>
        <v>3.8919497400000007</v>
      </c>
      <c r="H21" s="20">
        <f t="shared" ref="H21:I21" si="24">F21+D21</f>
        <v>8.3669999999999994E-2</v>
      </c>
      <c r="I21" s="22">
        <f t="shared" si="24"/>
        <v>49.334449739999997</v>
      </c>
      <c r="J21" s="23">
        <f t="shared" si="6"/>
        <v>0.69</v>
      </c>
      <c r="K21" s="23">
        <f t="shared" si="7"/>
        <v>5.3</v>
      </c>
      <c r="L21" s="77">
        <f t="shared" si="8"/>
        <v>5.99</v>
      </c>
      <c r="M21" s="24">
        <f t="shared" si="9"/>
        <v>0.52</v>
      </c>
      <c r="N21" s="25">
        <f t="shared" si="10"/>
        <v>6.51</v>
      </c>
      <c r="O21" s="26"/>
      <c r="P21" s="30"/>
      <c r="Q21" s="27"/>
      <c r="R21" s="27"/>
      <c r="S21" s="28"/>
      <c r="T21" s="5"/>
      <c r="U21" s="29"/>
      <c r="V21" s="5"/>
      <c r="W21" s="5"/>
      <c r="X21" s="27"/>
      <c r="Y21" s="5"/>
      <c r="Z21" s="5"/>
    </row>
    <row r="22" spans="1:26" ht="12" customHeight="1" x14ac:dyDescent="0.2">
      <c r="A22" s="18" t="s">
        <v>43</v>
      </c>
      <c r="B22" s="19">
        <v>125</v>
      </c>
      <c r="C22" s="19">
        <v>650</v>
      </c>
      <c r="D22" s="20">
        <f t="shared" si="0"/>
        <v>9.375E-2</v>
      </c>
      <c r="E22" s="21">
        <f t="shared" si="1"/>
        <v>68.4375</v>
      </c>
      <c r="F22" s="20">
        <f t="shared" si="2"/>
        <v>3.4807500000000005E-2</v>
      </c>
      <c r="G22" s="21">
        <f t="shared" si="3"/>
        <v>6.324418327500001</v>
      </c>
      <c r="H22" s="20">
        <f t="shared" ref="H22:I22" si="25">F22+D22</f>
        <v>0.12855749999999999</v>
      </c>
      <c r="I22" s="22">
        <f t="shared" si="25"/>
        <v>74.761918327499998</v>
      </c>
      <c r="J22" s="23">
        <f t="shared" si="6"/>
        <v>1.06</v>
      </c>
      <c r="K22" s="23">
        <f t="shared" si="7"/>
        <v>8.0399999999999991</v>
      </c>
      <c r="L22" s="77">
        <f t="shared" si="8"/>
        <v>9.1</v>
      </c>
      <c r="M22" s="24">
        <f t="shared" si="9"/>
        <v>0.8</v>
      </c>
      <c r="N22" s="25">
        <f t="shared" si="10"/>
        <v>9.9</v>
      </c>
      <c r="O22" s="26"/>
      <c r="P22" s="30" t="s">
        <v>44</v>
      </c>
      <c r="Q22" s="35">
        <v>4.1000000000000003E-3</v>
      </c>
      <c r="R22" s="27"/>
      <c r="S22" s="28"/>
      <c r="T22" s="5"/>
      <c r="U22" s="29"/>
      <c r="V22" s="5"/>
      <c r="W22" s="5"/>
      <c r="X22" s="27"/>
      <c r="Y22" s="5"/>
      <c r="Z22" s="5"/>
    </row>
    <row r="23" spans="1:26" ht="12" customHeight="1" x14ac:dyDescent="0.2">
      <c r="A23" s="18" t="s">
        <v>45</v>
      </c>
      <c r="B23" s="19">
        <v>250</v>
      </c>
      <c r="C23" s="19">
        <v>1300</v>
      </c>
      <c r="D23" s="20">
        <f t="shared" si="0"/>
        <v>0.1875</v>
      </c>
      <c r="E23" s="21">
        <f t="shared" si="1"/>
        <v>136.875</v>
      </c>
      <c r="F23" s="20">
        <f t="shared" si="2"/>
        <v>6.961500000000001E-2</v>
      </c>
      <c r="G23" s="21">
        <f t="shared" si="3"/>
        <v>12.648836655000002</v>
      </c>
      <c r="H23" s="20">
        <f t="shared" ref="H23:I23" si="26">F23+D23</f>
        <v>0.25711499999999998</v>
      </c>
      <c r="I23" s="22">
        <f t="shared" si="26"/>
        <v>149.523836655</v>
      </c>
      <c r="J23" s="23">
        <f t="shared" si="6"/>
        <v>2.12</v>
      </c>
      <c r="K23" s="23">
        <f t="shared" si="7"/>
        <v>16.07</v>
      </c>
      <c r="L23" s="77">
        <f t="shared" si="8"/>
        <v>18.190000000000001</v>
      </c>
      <c r="M23" s="24">
        <f t="shared" si="9"/>
        <v>1.6</v>
      </c>
      <c r="N23" s="25">
        <f t="shared" si="10"/>
        <v>19.79</v>
      </c>
      <c r="O23" s="26"/>
      <c r="P23" s="30" t="s">
        <v>46</v>
      </c>
      <c r="Q23" s="35">
        <v>4.0000000000000002E-4</v>
      </c>
      <c r="R23" s="27"/>
      <c r="S23" s="28"/>
      <c r="T23" s="5"/>
      <c r="U23" s="29"/>
      <c r="V23" s="5"/>
      <c r="W23" s="5"/>
      <c r="X23" s="27"/>
      <c r="Y23" s="5"/>
      <c r="Z23" s="5"/>
    </row>
    <row r="24" spans="1:26" ht="12" customHeight="1" x14ac:dyDescent="0.2">
      <c r="A24" s="18" t="s">
        <v>47</v>
      </c>
      <c r="B24" s="19">
        <v>300</v>
      </c>
      <c r="C24" s="19">
        <v>1800</v>
      </c>
      <c r="D24" s="20">
        <f t="shared" si="0"/>
        <v>0.22499999999999998</v>
      </c>
      <c r="E24" s="21">
        <f t="shared" si="1"/>
        <v>164.24999999999997</v>
      </c>
      <c r="F24" s="20">
        <f t="shared" si="2"/>
        <v>9.6390000000000017E-2</v>
      </c>
      <c r="G24" s="21">
        <f t="shared" si="3"/>
        <v>17.513773830000005</v>
      </c>
      <c r="H24" s="20">
        <f t="shared" ref="H24:I24" si="27">F24+D24</f>
        <v>0.32139000000000001</v>
      </c>
      <c r="I24" s="22">
        <f t="shared" si="27"/>
        <v>181.76377382999999</v>
      </c>
      <c r="J24" s="23">
        <f t="shared" si="6"/>
        <v>2.65</v>
      </c>
      <c r="K24" s="23">
        <f t="shared" si="7"/>
        <v>19.54</v>
      </c>
      <c r="L24" s="77">
        <f t="shared" si="8"/>
        <v>22.19</v>
      </c>
      <c r="M24" s="24">
        <f t="shared" si="9"/>
        <v>2</v>
      </c>
      <c r="N24" s="25">
        <f t="shared" si="10"/>
        <v>24.19</v>
      </c>
      <c r="O24" s="26"/>
      <c r="P24" s="30" t="s">
        <v>48</v>
      </c>
      <c r="Q24" s="80">
        <v>1.5E-3</v>
      </c>
      <c r="R24" s="27"/>
      <c r="S24" s="28"/>
      <c r="T24" s="5"/>
      <c r="U24" s="29"/>
      <c r="V24" s="5"/>
      <c r="W24" s="5"/>
      <c r="X24" s="27"/>
      <c r="Y24" s="5"/>
      <c r="Z24" s="5"/>
    </row>
    <row r="25" spans="1:26" ht="12" customHeight="1" x14ac:dyDescent="0.2">
      <c r="A25" s="18" t="s">
        <v>49</v>
      </c>
      <c r="B25" s="19">
        <v>400</v>
      </c>
      <c r="C25" s="19">
        <v>2400</v>
      </c>
      <c r="D25" s="20">
        <f t="shared" si="0"/>
        <v>0.30000000000000004</v>
      </c>
      <c r="E25" s="21">
        <f t="shared" si="1"/>
        <v>219.00000000000003</v>
      </c>
      <c r="F25" s="20">
        <f t="shared" si="2"/>
        <v>0.12852000000000002</v>
      </c>
      <c r="G25" s="21">
        <f t="shared" si="3"/>
        <v>23.351698440000007</v>
      </c>
      <c r="H25" s="20">
        <f t="shared" ref="H25:I25" si="28">F25+D25</f>
        <v>0.42852000000000007</v>
      </c>
      <c r="I25" s="22">
        <f t="shared" si="28"/>
        <v>242.35169844000004</v>
      </c>
      <c r="J25" s="23">
        <f t="shared" si="6"/>
        <v>3.54</v>
      </c>
      <c r="K25" s="23">
        <f t="shared" si="7"/>
        <v>26.05</v>
      </c>
      <c r="L25" s="77">
        <f t="shared" si="8"/>
        <v>29.59</v>
      </c>
      <c r="M25" s="24">
        <f t="shared" si="9"/>
        <v>2.67</v>
      </c>
      <c r="N25" s="25">
        <f t="shared" si="10"/>
        <v>32.26</v>
      </c>
      <c r="O25" s="26"/>
      <c r="P25" s="27"/>
      <c r="Q25" s="27"/>
      <c r="R25" s="27"/>
      <c r="S25" s="28"/>
      <c r="T25" s="5"/>
      <c r="U25" s="29"/>
      <c r="V25" s="5"/>
      <c r="W25" s="5"/>
      <c r="X25" s="27"/>
      <c r="Y25" s="5"/>
      <c r="Z25" s="5"/>
    </row>
    <row r="26" spans="1:26" ht="12" customHeight="1" x14ac:dyDescent="0.2">
      <c r="A26" s="18" t="s">
        <v>50</v>
      </c>
      <c r="B26" s="19">
        <v>600</v>
      </c>
      <c r="C26" s="19">
        <v>3400</v>
      </c>
      <c r="D26" s="20">
        <f t="shared" si="0"/>
        <v>0.44999999999999996</v>
      </c>
      <c r="E26" s="21">
        <f t="shared" si="1"/>
        <v>328.49999999999994</v>
      </c>
      <c r="F26" s="20">
        <f t="shared" si="2"/>
        <v>0.18207000000000001</v>
      </c>
      <c r="G26" s="21">
        <f t="shared" si="3"/>
        <v>33.081572790000003</v>
      </c>
      <c r="H26" s="20">
        <f t="shared" ref="H26:I26" si="29">F26+D26</f>
        <v>0.63206999999999991</v>
      </c>
      <c r="I26" s="22">
        <f t="shared" si="29"/>
        <v>361.58157278999994</v>
      </c>
      <c r="J26" s="23">
        <f t="shared" si="6"/>
        <v>5.22</v>
      </c>
      <c r="K26" s="23">
        <f t="shared" si="7"/>
        <v>38.869999999999997</v>
      </c>
      <c r="L26" s="77">
        <f t="shared" si="8"/>
        <v>44.09</v>
      </c>
      <c r="M26" s="24">
        <f t="shared" si="9"/>
        <v>3.93</v>
      </c>
      <c r="N26" s="25">
        <f t="shared" si="10"/>
        <v>48.02</v>
      </c>
      <c r="O26" s="26"/>
      <c r="P26" s="27"/>
      <c r="Q26" s="27"/>
      <c r="R26" s="27"/>
      <c r="S26" s="28"/>
      <c r="T26" s="5"/>
      <c r="U26" s="29"/>
      <c r="V26" s="5"/>
      <c r="W26" s="5"/>
      <c r="X26" s="27"/>
      <c r="Y26" s="5"/>
      <c r="Z26" s="5"/>
    </row>
    <row r="27" spans="1:26" ht="11.25" customHeight="1" x14ac:dyDescent="0.2">
      <c r="A27" s="18" t="s">
        <v>51</v>
      </c>
      <c r="B27" s="36">
        <f>ROUND(B26+((B28-B26)/(150-112.5))*(125-112.5),0)</f>
        <v>633</v>
      </c>
      <c r="C27" s="36">
        <f>ROUND(C26+((C28-C26)/(150-112.5))*(125-112.5),2)</f>
        <v>3766.67</v>
      </c>
      <c r="D27" s="20">
        <f t="shared" si="0"/>
        <v>0.47475000000000001</v>
      </c>
      <c r="E27" s="21">
        <f t="shared" si="1"/>
        <v>346.56750000000005</v>
      </c>
      <c r="F27" s="20">
        <f t="shared" si="2"/>
        <v>0.2017051785</v>
      </c>
      <c r="G27" s="21">
        <f t="shared" si="3"/>
        <v>36.649225817914505</v>
      </c>
      <c r="H27" s="20">
        <f t="shared" ref="H27:I27" si="30">F27+D27</f>
        <v>0.67645517850000003</v>
      </c>
      <c r="I27" s="22">
        <f t="shared" si="30"/>
        <v>383.21672581791455</v>
      </c>
      <c r="J27" s="23">
        <f t="shared" si="6"/>
        <v>5.58</v>
      </c>
      <c r="K27" s="23">
        <f t="shared" si="7"/>
        <v>41.2</v>
      </c>
      <c r="L27" s="77">
        <f t="shared" si="8"/>
        <v>46.78</v>
      </c>
      <c r="M27" s="24">
        <f t="shared" si="9"/>
        <v>4.21</v>
      </c>
      <c r="N27" s="25">
        <f t="shared" si="10"/>
        <v>50.99</v>
      </c>
      <c r="O27" s="26"/>
      <c r="P27" s="27"/>
      <c r="Q27" s="27"/>
      <c r="R27" s="27"/>
      <c r="S27" s="28"/>
      <c r="T27" s="5"/>
      <c r="U27" s="29"/>
      <c r="V27" s="5"/>
      <c r="W27" s="5"/>
      <c r="X27" s="27"/>
      <c r="Y27" s="5"/>
      <c r="Z27" s="5"/>
    </row>
    <row r="28" spans="1:26" ht="11.25" customHeight="1" x14ac:dyDescent="0.2">
      <c r="A28" s="18" t="s">
        <v>52</v>
      </c>
      <c r="B28" s="19">
        <v>700</v>
      </c>
      <c r="C28" s="19">
        <v>4500</v>
      </c>
      <c r="D28" s="20">
        <f t="shared" si="0"/>
        <v>0.52499999999999991</v>
      </c>
      <c r="E28" s="21">
        <f t="shared" si="1"/>
        <v>383.24999999999994</v>
      </c>
      <c r="F28" s="20">
        <f t="shared" si="2"/>
        <v>0.24097500000000002</v>
      </c>
      <c r="G28" s="21">
        <f t="shared" si="3"/>
        <v>43.784434575000006</v>
      </c>
      <c r="H28" s="20">
        <f t="shared" ref="H28:I28" si="31">F28+D28</f>
        <v>0.76597499999999996</v>
      </c>
      <c r="I28" s="22">
        <f t="shared" si="31"/>
        <v>427.03443457499998</v>
      </c>
      <c r="J28" s="23">
        <f t="shared" si="6"/>
        <v>6.32</v>
      </c>
      <c r="K28" s="23">
        <f t="shared" si="7"/>
        <v>45.91</v>
      </c>
      <c r="L28" s="77">
        <f t="shared" si="8"/>
        <v>52.23</v>
      </c>
      <c r="M28" s="24">
        <f t="shared" si="9"/>
        <v>4.7699999999999996</v>
      </c>
      <c r="N28" s="25">
        <f t="shared" si="10"/>
        <v>57</v>
      </c>
      <c r="O28" s="26"/>
      <c r="P28" s="27"/>
      <c r="Q28" s="27"/>
      <c r="R28" s="27"/>
      <c r="S28" s="28"/>
      <c r="T28" s="5"/>
      <c r="U28" s="29"/>
      <c r="V28" s="5"/>
      <c r="W28" s="5"/>
      <c r="X28" s="27"/>
      <c r="Y28" s="5"/>
      <c r="Z28" s="5"/>
    </row>
    <row r="29" spans="1:26" ht="11.25" customHeight="1" x14ac:dyDescent="0.2">
      <c r="A29" s="18" t="s">
        <v>53</v>
      </c>
      <c r="B29" s="19">
        <v>766</v>
      </c>
      <c r="C29" s="19">
        <v>4767</v>
      </c>
      <c r="D29" s="20">
        <f t="shared" si="0"/>
        <v>0.57450000000000001</v>
      </c>
      <c r="E29" s="21">
        <f t="shared" si="1"/>
        <v>419.38499999999999</v>
      </c>
      <c r="F29" s="20">
        <f t="shared" si="2"/>
        <v>0.25527285000000005</v>
      </c>
      <c r="G29" s="21">
        <f t="shared" si="3"/>
        <v>46.382311026450004</v>
      </c>
      <c r="H29" s="20">
        <f t="shared" ref="H29:I29" si="32">F29+D29</f>
        <v>0.82977285000000012</v>
      </c>
      <c r="I29" s="22">
        <f t="shared" si="32"/>
        <v>465.76731102644999</v>
      </c>
      <c r="J29" s="23">
        <f t="shared" si="6"/>
        <v>6.85</v>
      </c>
      <c r="K29" s="23">
        <f t="shared" si="7"/>
        <v>50.07</v>
      </c>
      <c r="L29" s="77">
        <f t="shared" si="8"/>
        <v>56.92</v>
      </c>
      <c r="M29" s="24">
        <f t="shared" si="9"/>
        <v>5.16</v>
      </c>
      <c r="N29" s="25">
        <f t="shared" si="10"/>
        <v>62.08</v>
      </c>
      <c r="O29" s="26"/>
      <c r="P29" s="27"/>
      <c r="Q29" s="27"/>
      <c r="R29" s="27"/>
      <c r="S29" s="28"/>
      <c r="T29" s="5"/>
      <c r="U29" s="29"/>
      <c r="V29" s="5"/>
      <c r="W29" s="5"/>
      <c r="X29" s="27"/>
      <c r="Y29" s="5"/>
      <c r="Z29" s="5"/>
    </row>
    <row r="30" spans="1:26" ht="11.25" customHeight="1" x14ac:dyDescent="0.2">
      <c r="A30" s="18" t="s">
        <v>54</v>
      </c>
      <c r="B30" s="19">
        <v>833</v>
      </c>
      <c r="C30" s="19">
        <v>5033</v>
      </c>
      <c r="D30" s="20">
        <f t="shared" si="0"/>
        <v>0.62474999999999992</v>
      </c>
      <c r="E30" s="21">
        <f t="shared" si="1"/>
        <v>456.06749999999994</v>
      </c>
      <c r="F30" s="20">
        <f t="shared" si="2"/>
        <v>0.26951715000000004</v>
      </c>
      <c r="G30" s="21">
        <f t="shared" si="3"/>
        <v>48.97045760355001</v>
      </c>
      <c r="H30" s="20">
        <f t="shared" ref="H30:I30" si="33">F30+D30</f>
        <v>0.8942671499999999</v>
      </c>
      <c r="I30" s="22">
        <f t="shared" si="33"/>
        <v>505.03795760354996</v>
      </c>
      <c r="J30" s="23">
        <f t="shared" si="6"/>
        <v>7.38</v>
      </c>
      <c r="K30" s="23">
        <f t="shared" si="7"/>
        <v>54.29</v>
      </c>
      <c r="L30" s="77">
        <f t="shared" si="8"/>
        <v>61.67</v>
      </c>
      <c r="M30" s="24">
        <f t="shared" si="9"/>
        <v>5.56</v>
      </c>
      <c r="N30" s="25">
        <f t="shared" si="10"/>
        <v>67.23</v>
      </c>
      <c r="O30" s="26"/>
      <c r="P30" s="27"/>
      <c r="Q30" s="27"/>
      <c r="R30" s="27"/>
      <c r="S30" s="28"/>
      <c r="T30" s="5"/>
      <c r="U30" s="29"/>
      <c r="V30" s="5"/>
      <c r="W30" s="5"/>
      <c r="X30" s="27"/>
      <c r="Y30" s="5"/>
      <c r="Z30" s="5"/>
    </row>
    <row r="31" spans="1:26" ht="12" customHeight="1" x14ac:dyDescent="0.2">
      <c r="A31" s="18" t="s">
        <v>55</v>
      </c>
      <c r="B31" s="19">
        <v>900</v>
      </c>
      <c r="C31" s="19">
        <v>5300</v>
      </c>
      <c r="D31" s="20">
        <f t="shared" si="0"/>
        <v>0.67500000000000004</v>
      </c>
      <c r="E31" s="21">
        <f t="shared" si="1"/>
        <v>492.75</v>
      </c>
      <c r="F31" s="20">
        <f t="shared" si="2"/>
        <v>0.28381500000000004</v>
      </c>
      <c r="G31" s="21">
        <f t="shared" si="3"/>
        <v>51.568334055000015</v>
      </c>
      <c r="H31" s="20">
        <f t="shared" ref="H31:I31" si="34">F31+D31</f>
        <v>0.95881500000000008</v>
      </c>
      <c r="I31" s="22">
        <f t="shared" si="34"/>
        <v>544.31833405500004</v>
      </c>
      <c r="J31" s="23">
        <f t="shared" si="6"/>
        <v>7.91</v>
      </c>
      <c r="K31" s="23">
        <f t="shared" si="7"/>
        <v>58.51</v>
      </c>
      <c r="L31" s="77">
        <f t="shared" si="8"/>
        <v>66.42</v>
      </c>
      <c r="M31" s="24">
        <f t="shared" si="9"/>
        <v>5.97</v>
      </c>
      <c r="N31" s="25">
        <f t="shared" si="10"/>
        <v>72.39</v>
      </c>
      <c r="O31" s="26"/>
      <c r="P31" s="27"/>
      <c r="Q31" s="27"/>
      <c r="R31" s="27"/>
      <c r="S31" s="28"/>
      <c r="T31" s="5"/>
      <c r="U31" s="29"/>
      <c r="V31" s="5"/>
      <c r="W31" s="5"/>
      <c r="X31" s="27"/>
      <c r="Y31" s="5"/>
      <c r="Z31" s="5"/>
    </row>
    <row r="32" spans="1:26" ht="12" customHeight="1" x14ac:dyDescent="0.2">
      <c r="A32" s="18" t="s">
        <v>56</v>
      </c>
      <c r="B32" s="19">
        <v>1100</v>
      </c>
      <c r="C32" s="19">
        <v>6300</v>
      </c>
      <c r="D32" s="20">
        <f t="shared" si="0"/>
        <v>0.82500000000000007</v>
      </c>
      <c r="E32" s="21">
        <f t="shared" si="1"/>
        <v>602.25000000000011</v>
      </c>
      <c r="F32" s="20">
        <f t="shared" si="2"/>
        <v>0.33736500000000003</v>
      </c>
      <c r="G32" s="21">
        <f t="shared" si="3"/>
        <v>61.298208405000011</v>
      </c>
      <c r="H32" s="20">
        <f t="shared" ref="H32:I32" si="35">F32+D32</f>
        <v>1.1623650000000001</v>
      </c>
      <c r="I32" s="22">
        <f t="shared" si="35"/>
        <v>663.54820840500008</v>
      </c>
      <c r="J32" s="23">
        <f t="shared" si="6"/>
        <v>9.59</v>
      </c>
      <c r="K32" s="23">
        <f t="shared" si="7"/>
        <v>71.33</v>
      </c>
      <c r="L32" s="77">
        <f t="shared" si="8"/>
        <v>80.92</v>
      </c>
      <c r="M32" s="24">
        <f t="shared" si="9"/>
        <v>7.23</v>
      </c>
      <c r="N32" s="25">
        <f t="shared" si="10"/>
        <v>88.15</v>
      </c>
      <c r="O32" s="26"/>
      <c r="P32" s="27"/>
      <c r="Q32" s="27"/>
      <c r="R32" s="27"/>
      <c r="S32" s="28"/>
      <c r="T32" s="5"/>
      <c r="U32" s="29"/>
      <c r="V32" s="5"/>
      <c r="W32" s="5"/>
      <c r="X32" s="27"/>
      <c r="Y32" s="5"/>
      <c r="Z32" s="5"/>
    </row>
    <row r="33" spans="1:26" ht="12" customHeight="1" x14ac:dyDescent="0.2">
      <c r="A33" s="18" t="s">
        <v>57</v>
      </c>
      <c r="B33" s="19">
        <v>1750</v>
      </c>
      <c r="C33" s="19">
        <v>6950</v>
      </c>
      <c r="D33" s="20">
        <f t="shared" si="0"/>
        <v>1.3125</v>
      </c>
      <c r="E33" s="21">
        <f t="shared" si="1"/>
        <v>958.125</v>
      </c>
      <c r="F33" s="20">
        <f t="shared" si="2"/>
        <v>0.37217250000000002</v>
      </c>
      <c r="G33" s="21">
        <f t="shared" si="3"/>
        <v>67.622626732499995</v>
      </c>
      <c r="H33" s="20">
        <f t="shared" ref="H33:I33" si="36">F33+D33</f>
        <v>1.6846725</v>
      </c>
      <c r="I33" s="22">
        <f t="shared" si="36"/>
        <v>1025.7476267325001</v>
      </c>
      <c r="J33" s="23">
        <f t="shared" si="6"/>
        <v>13.9</v>
      </c>
      <c r="K33" s="23">
        <f t="shared" si="7"/>
        <v>110.27</v>
      </c>
      <c r="L33" s="77">
        <f t="shared" si="8"/>
        <v>124.17</v>
      </c>
      <c r="M33" s="24">
        <f t="shared" si="9"/>
        <v>10.48</v>
      </c>
      <c r="N33" s="25">
        <f t="shared" si="10"/>
        <v>134.65</v>
      </c>
      <c r="O33" s="26"/>
      <c r="P33" s="27"/>
      <c r="Q33" s="27"/>
      <c r="R33" s="27"/>
      <c r="S33" s="28"/>
      <c r="T33" s="5"/>
      <c r="U33" s="29"/>
      <c r="V33" s="5"/>
      <c r="W33" s="5"/>
      <c r="X33" s="27"/>
      <c r="Y33" s="5"/>
      <c r="Z33" s="5"/>
    </row>
    <row r="34" spans="1:26" ht="12" customHeight="1" x14ac:dyDescent="0.2">
      <c r="A34" s="18" t="s">
        <v>58</v>
      </c>
      <c r="B34" s="19">
        <v>2075</v>
      </c>
      <c r="C34" s="19">
        <v>7275</v>
      </c>
      <c r="D34" s="20">
        <f t="shared" si="0"/>
        <v>1.5562500000000001</v>
      </c>
      <c r="E34" s="21">
        <f t="shared" si="1"/>
        <v>1136.0625000000002</v>
      </c>
      <c r="F34" s="20">
        <f t="shared" si="2"/>
        <v>0.38957625000000007</v>
      </c>
      <c r="G34" s="21">
        <f t="shared" si="3"/>
        <v>70.784835896250001</v>
      </c>
      <c r="H34" s="20">
        <f t="shared" ref="H34:I34" si="37">F34+D34</f>
        <v>1.9458262500000001</v>
      </c>
      <c r="I34" s="22">
        <f t="shared" si="37"/>
        <v>1206.8473358962501</v>
      </c>
      <c r="J34" s="23">
        <f t="shared" si="6"/>
        <v>16.059999999999999</v>
      </c>
      <c r="K34" s="23">
        <f t="shared" si="7"/>
        <v>129.74</v>
      </c>
      <c r="L34" s="77">
        <f t="shared" si="8"/>
        <v>145.80000000000001</v>
      </c>
      <c r="M34" s="24">
        <f t="shared" si="9"/>
        <v>12.11</v>
      </c>
      <c r="N34" s="25">
        <f t="shared" si="10"/>
        <v>157.91</v>
      </c>
      <c r="O34" s="26"/>
      <c r="P34" s="27"/>
      <c r="Q34" s="27"/>
      <c r="R34" s="27"/>
      <c r="S34" s="28"/>
      <c r="T34" s="5"/>
      <c r="U34" s="29"/>
      <c r="V34" s="5"/>
      <c r="W34" s="5"/>
      <c r="X34" s="27"/>
      <c r="Y34" s="5"/>
      <c r="Z34" s="5"/>
    </row>
    <row r="35" spans="1:26" ht="12" customHeight="1" x14ac:dyDescent="0.2">
      <c r="A35" s="18" t="s">
        <v>59</v>
      </c>
      <c r="B35" s="19">
        <v>2400</v>
      </c>
      <c r="C35" s="19">
        <v>7600</v>
      </c>
      <c r="D35" s="20">
        <f t="shared" si="0"/>
        <v>1.7999999999999998</v>
      </c>
      <c r="E35" s="21">
        <f t="shared" si="1"/>
        <v>1313.9999999999998</v>
      </c>
      <c r="F35" s="20">
        <f t="shared" si="2"/>
        <v>0.40698000000000001</v>
      </c>
      <c r="G35" s="21">
        <f t="shared" si="3"/>
        <v>73.947045059999994</v>
      </c>
      <c r="H35" s="20">
        <f t="shared" ref="H35:I35" si="38">F35+D35</f>
        <v>2.2069799999999997</v>
      </c>
      <c r="I35" s="22">
        <f t="shared" si="38"/>
        <v>1387.9470450599997</v>
      </c>
      <c r="J35" s="23">
        <f t="shared" si="6"/>
        <v>18.21</v>
      </c>
      <c r="K35" s="23">
        <f t="shared" si="7"/>
        <v>149.19999999999999</v>
      </c>
      <c r="L35" s="77">
        <f t="shared" si="8"/>
        <v>167.41</v>
      </c>
      <c r="M35" s="24">
        <f t="shared" si="9"/>
        <v>13.73</v>
      </c>
      <c r="N35" s="25">
        <f t="shared" si="10"/>
        <v>181.14</v>
      </c>
      <c r="O35" s="26"/>
      <c r="P35" s="27"/>
      <c r="Q35" s="27"/>
      <c r="R35" s="27"/>
      <c r="S35" s="28"/>
      <c r="T35" s="5"/>
      <c r="U35" s="29"/>
      <c r="V35" s="5"/>
      <c r="W35" s="5"/>
      <c r="X35" s="27"/>
      <c r="Y35" s="5"/>
      <c r="Z35" s="5"/>
    </row>
    <row r="36" spans="1:26" ht="12" customHeight="1" x14ac:dyDescent="0.2">
      <c r="A36" s="18" t="s">
        <v>60</v>
      </c>
      <c r="B36" s="19">
        <v>3000</v>
      </c>
      <c r="C36" s="19">
        <v>12000</v>
      </c>
      <c r="D36" s="20">
        <f t="shared" si="0"/>
        <v>2.25</v>
      </c>
      <c r="E36" s="21">
        <f t="shared" si="1"/>
        <v>1642.5</v>
      </c>
      <c r="F36" s="20">
        <f t="shared" si="2"/>
        <v>0.64260000000000006</v>
      </c>
      <c r="G36" s="21">
        <f t="shared" si="3"/>
        <v>116.75849220000001</v>
      </c>
      <c r="H36" s="20">
        <f t="shared" ref="H36:I36" si="39">F36+D36</f>
        <v>2.8925999999999998</v>
      </c>
      <c r="I36" s="22">
        <f t="shared" si="39"/>
        <v>1759.2584922000001</v>
      </c>
      <c r="J36" s="23">
        <f t="shared" si="6"/>
        <v>23.87</v>
      </c>
      <c r="K36" s="23">
        <f t="shared" si="7"/>
        <v>189.12</v>
      </c>
      <c r="L36" s="77">
        <f t="shared" si="8"/>
        <v>212.99</v>
      </c>
      <c r="M36" s="24">
        <f t="shared" si="9"/>
        <v>18</v>
      </c>
      <c r="N36" s="25">
        <f t="shared" si="10"/>
        <v>230.99</v>
      </c>
      <c r="O36" s="26"/>
      <c r="P36" s="27"/>
      <c r="Q36" s="27"/>
      <c r="R36" s="27"/>
      <c r="S36" s="28"/>
      <c r="T36" s="5"/>
      <c r="U36" s="29"/>
      <c r="V36" s="5"/>
      <c r="W36" s="5"/>
      <c r="X36" s="27"/>
      <c r="Y36" s="5"/>
      <c r="Z36" s="5"/>
    </row>
    <row r="37" spans="1:26" ht="12" customHeight="1" x14ac:dyDescent="0.2">
      <c r="A37" s="18" t="s">
        <v>61</v>
      </c>
      <c r="B37" s="19">
        <v>3400</v>
      </c>
      <c r="C37" s="19">
        <v>13000</v>
      </c>
      <c r="D37" s="20">
        <f t="shared" si="0"/>
        <v>2.5499999999999998</v>
      </c>
      <c r="E37" s="21">
        <f t="shared" si="1"/>
        <v>1861.5</v>
      </c>
      <c r="F37" s="20">
        <f t="shared" si="2"/>
        <v>0.69615000000000005</v>
      </c>
      <c r="G37" s="21">
        <f t="shared" si="3"/>
        <v>126.48836655000001</v>
      </c>
      <c r="H37" s="20">
        <f t="shared" ref="H37:I37" si="40">F37+D37</f>
        <v>3.2461500000000001</v>
      </c>
      <c r="I37" s="22">
        <f t="shared" si="40"/>
        <v>1987.9883665499999</v>
      </c>
      <c r="J37" s="23">
        <f t="shared" si="6"/>
        <v>26.78</v>
      </c>
      <c r="K37" s="23">
        <f t="shared" si="7"/>
        <v>213.71</v>
      </c>
      <c r="L37" s="77">
        <f t="shared" si="8"/>
        <v>240.49</v>
      </c>
      <c r="M37" s="24">
        <f t="shared" si="9"/>
        <v>20.2</v>
      </c>
      <c r="N37" s="25">
        <f t="shared" si="10"/>
        <v>260.69</v>
      </c>
      <c r="O37" s="26"/>
      <c r="P37" s="27"/>
      <c r="Q37" s="27"/>
      <c r="R37" s="27"/>
      <c r="S37" s="28"/>
      <c r="T37" s="5"/>
      <c r="U37" s="29"/>
      <c r="V37" s="5"/>
      <c r="W37" s="5"/>
      <c r="X37" s="27"/>
      <c r="Y37" s="5"/>
      <c r="Z37" s="5"/>
    </row>
    <row r="38" spans="1:26" ht="12" customHeight="1" x14ac:dyDescent="0.2">
      <c r="A38" s="18" t="s">
        <v>62</v>
      </c>
      <c r="B38" s="19">
        <v>4500</v>
      </c>
      <c r="C38" s="19">
        <v>18000</v>
      </c>
      <c r="D38" s="20">
        <f t="shared" si="0"/>
        <v>3.375</v>
      </c>
      <c r="E38" s="21">
        <f t="shared" si="1"/>
        <v>2463.75</v>
      </c>
      <c r="F38" s="20">
        <f t="shared" si="2"/>
        <v>0.96390000000000009</v>
      </c>
      <c r="G38" s="21">
        <f t="shared" si="3"/>
        <v>175.13773830000002</v>
      </c>
      <c r="H38" s="20">
        <f t="shared" ref="H38:I38" si="41">F38+D38</f>
        <v>4.3388999999999998</v>
      </c>
      <c r="I38" s="22">
        <f t="shared" si="41"/>
        <v>2638.8877382999999</v>
      </c>
      <c r="J38" s="23">
        <f t="shared" si="6"/>
        <v>35.799999999999997</v>
      </c>
      <c r="K38" s="23">
        <f t="shared" si="7"/>
        <v>283.68</v>
      </c>
      <c r="L38" s="77">
        <f t="shared" si="8"/>
        <v>319.48</v>
      </c>
      <c r="M38" s="24">
        <f t="shared" si="9"/>
        <v>27</v>
      </c>
      <c r="N38" s="25">
        <f t="shared" si="10"/>
        <v>346.48</v>
      </c>
      <c r="O38" s="26"/>
      <c r="P38" s="27"/>
      <c r="Q38" s="27"/>
      <c r="R38" s="27"/>
      <c r="S38" s="28"/>
      <c r="T38" s="5"/>
      <c r="U38" s="29"/>
      <c r="V38" s="5"/>
      <c r="W38" s="5"/>
      <c r="X38" s="27"/>
      <c r="Y38" s="5"/>
      <c r="Z38" s="5"/>
    </row>
    <row r="39" spans="1:26" ht="12" customHeight="1" x14ac:dyDescent="0.2">
      <c r="A39" s="18" t="s">
        <v>63</v>
      </c>
      <c r="B39" s="19">
        <v>5400</v>
      </c>
      <c r="C39" s="19">
        <v>21000</v>
      </c>
      <c r="D39" s="20">
        <f t="shared" si="0"/>
        <v>4.0500000000000007</v>
      </c>
      <c r="E39" s="21">
        <f t="shared" si="1"/>
        <v>2956.5000000000005</v>
      </c>
      <c r="F39" s="20">
        <f t="shared" si="2"/>
        <v>1.1245500000000002</v>
      </c>
      <c r="G39" s="21">
        <f t="shared" si="3"/>
        <v>204.32736135000002</v>
      </c>
      <c r="H39" s="20">
        <f t="shared" ref="H39:I39" si="42">F39+D39</f>
        <v>5.1745500000000009</v>
      </c>
      <c r="I39" s="22">
        <f t="shared" si="42"/>
        <v>3160.8273613500005</v>
      </c>
      <c r="J39" s="23">
        <f t="shared" si="6"/>
        <v>42.7</v>
      </c>
      <c r="K39" s="23">
        <f t="shared" si="7"/>
        <v>339.79</v>
      </c>
      <c r="L39" s="77">
        <f t="shared" si="8"/>
        <v>382.49</v>
      </c>
      <c r="M39" s="24">
        <f t="shared" si="9"/>
        <v>32.200000000000003</v>
      </c>
      <c r="N39" s="25">
        <f t="shared" si="10"/>
        <v>414.69</v>
      </c>
      <c r="O39" s="26"/>
      <c r="P39" s="27"/>
      <c r="Q39" s="27"/>
      <c r="R39" s="27"/>
      <c r="S39" s="28"/>
      <c r="T39" s="5"/>
      <c r="U39" s="29"/>
      <c r="V39" s="5"/>
      <c r="W39" s="5"/>
      <c r="X39" s="27"/>
      <c r="Y39" s="5"/>
      <c r="Z39" s="5"/>
    </row>
    <row r="40" spans="1:26" ht="12" customHeight="1" x14ac:dyDescent="0.2">
      <c r="A40" s="18" t="s">
        <v>64</v>
      </c>
      <c r="B40" s="19">
        <v>6500</v>
      </c>
      <c r="C40" s="19">
        <v>25000</v>
      </c>
      <c r="D40" s="20">
        <f t="shared" si="0"/>
        <v>4.875</v>
      </c>
      <c r="E40" s="21">
        <f t="shared" si="1"/>
        <v>3558.75</v>
      </c>
      <c r="F40" s="20">
        <f t="shared" si="2"/>
        <v>1.3387500000000001</v>
      </c>
      <c r="G40" s="21">
        <f t="shared" si="3"/>
        <v>243.24685875000003</v>
      </c>
      <c r="H40" s="20">
        <f t="shared" ref="H40:I40" si="43">F40+D40</f>
        <v>6.2137500000000001</v>
      </c>
      <c r="I40" s="22">
        <f t="shared" si="43"/>
        <v>3801.9968587500002</v>
      </c>
      <c r="J40" s="23">
        <f t="shared" si="6"/>
        <v>51.27</v>
      </c>
      <c r="K40" s="23">
        <f t="shared" si="7"/>
        <v>408.71</v>
      </c>
      <c r="L40" s="77">
        <f t="shared" si="8"/>
        <v>459.98</v>
      </c>
      <c r="M40" s="24">
        <f t="shared" si="9"/>
        <v>38.659999999999997</v>
      </c>
      <c r="N40" s="25">
        <f t="shared" si="10"/>
        <v>498.64</v>
      </c>
      <c r="O40" s="37"/>
      <c r="P40" s="38"/>
      <c r="Q40" s="38"/>
      <c r="R40" s="38"/>
      <c r="S40" s="28"/>
      <c r="T40" s="5"/>
      <c r="U40" s="29"/>
      <c r="V40" s="5"/>
      <c r="W40" s="5"/>
      <c r="X40" s="27"/>
      <c r="Y40" s="5"/>
      <c r="Z40" s="5"/>
    </row>
    <row r="41" spans="1:26" ht="12" customHeight="1" x14ac:dyDescent="0.2">
      <c r="A41" s="18" t="s">
        <v>65</v>
      </c>
      <c r="B41" s="19">
        <v>7700</v>
      </c>
      <c r="C41" s="19">
        <v>29000</v>
      </c>
      <c r="D41" s="20">
        <f t="shared" si="0"/>
        <v>5.7750000000000004</v>
      </c>
      <c r="E41" s="21">
        <f t="shared" si="1"/>
        <v>4215.75</v>
      </c>
      <c r="F41" s="20">
        <f t="shared" si="2"/>
        <v>1.5529500000000001</v>
      </c>
      <c r="G41" s="21">
        <f t="shared" si="3"/>
        <v>282.16635615000007</v>
      </c>
      <c r="H41" s="20">
        <f t="shared" ref="H41:I41" si="44">F41+D41</f>
        <v>7.3279500000000004</v>
      </c>
      <c r="I41" s="22">
        <f t="shared" si="44"/>
        <v>4497.91635615</v>
      </c>
      <c r="J41" s="23">
        <f t="shared" si="6"/>
        <v>60.46</v>
      </c>
      <c r="K41" s="23">
        <f t="shared" si="7"/>
        <v>483.53</v>
      </c>
      <c r="L41" s="77">
        <f t="shared" si="8"/>
        <v>543.99</v>
      </c>
      <c r="M41" s="24">
        <f t="shared" si="9"/>
        <v>45.6</v>
      </c>
      <c r="N41" s="25">
        <f t="shared" si="10"/>
        <v>589.59</v>
      </c>
      <c r="O41" s="37"/>
      <c r="P41" s="38"/>
      <c r="Q41" s="38"/>
      <c r="R41" s="38"/>
      <c r="S41" s="28"/>
      <c r="T41" s="5"/>
      <c r="U41" s="29"/>
      <c r="V41" s="5"/>
      <c r="W41" s="5"/>
      <c r="X41" s="27"/>
      <c r="Y41" s="5"/>
      <c r="Z41" s="5"/>
    </row>
    <row r="42" spans="1:26" ht="12" customHeight="1" x14ac:dyDescent="0.2">
      <c r="A42" s="18" t="s">
        <v>66</v>
      </c>
      <c r="B42" s="19">
        <v>9500</v>
      </c>
      <c r="C42" s="19">
        <v>35000</v>
      </c>
      <c r="D42" s="20">
        <f t="shared" si="0"/>
        <v>7.125</v>
      </c>
      <c r="E42" s="21">
        <f t="shared" si="1"/>
        <v>5201.25</v>
      </c>
      <c r="F42" s="20">
        <f t="shared" si="2"/>
        <v>1.87425</v>
      </c>
      <c r="G42" s="21">
        <f t="shared" si="3"/>
        <v>340.54560225000006</v>
      </c>
      <c r="H42" s="20">
        <f t="shared" ref="H42:I42" si="45">F42+D42</f>
        <v>8.99925</v>
      </c>
      <c r="I42" s="22">
        <f t="shared" si="45"/>
        <v>5541.7956022500002</v>
      </c>
      <c r="J42" s="23">
        <f t="shared" si="6"/>
        <v>74.25</v>
      </c>
      <c r="K42" s="23">
        <f t="shared" si="7"/>
        <v>595.74</v>
      </c>
      <c r="L42" s="77">
        <f t="shared" si="8"/>
        <v>669.99</v>
      </c>
      <c r="M42" s="24">
        <f t="shared" si="9"/>
        <v>55.99</v>
      </c>
      <c r="N42" s="25">
        <f t="shared" si="10"/>
        <v>725.98</v>
      </c>
      <c r="O42" s="37"/>
      <c r="P42" s="38"/>
      <c r="Q42" s="38"/>
      <c r="R42" s="38"/>
      <c r="S42" s="28"/>
      <c r="T42" s="5"/>
      <c r="U42" s="29"/>
      <c r="V42" s="5"/>
      <c r="W42" s="5"/>
      <c r="X42" s="27"/>
      <c r="Y42" s="5"/>
      <c r="Z42" s="5"/>
    </row>
    <row r="43" spans="1:26" ht="12" customHeight="1" x14ac:dyDescent="0.2">
      <c r="A43" s="39" t="s">
        <v>67</v>
      </c>
      <c r="B43" s="40">
        <v>11000</v>
      </c>
      <c r="C43" s="41">
        <v>39000</v>
      </c>
      <c r="D43" s="42">
        <f t="shared" si="0"/>
        <v>8.25</v>
      </c>
      <c r="E43" s="43">
        <f t="shared" si="1"/>
        <v>6022.5</v>
      </c>
      <c r="F43" s="42">
        <f t="shared" si="2"/>
        <v>2.0884499999999999</v>
      </c>
      <c r="G43" s="43">
        <f t="shared" si="3"/>
        <v>379.46509965000001</v>
      </c>
      <c r="H43" s="42">
        <f t="shared" ref="H43:I43" si="46">F43+D43</f>
        <v>10.33845</v>
      </c>
      <c r="I43" s="44">
        <f t="shared" si="46"/>
        <v>6401.9650996500004</v>
      </c>
      <c r="J43" s="23">
        <f t="shared" si="6"/>
        <v>85.3</v>
      </c>
      <c r="K43" s="23">
        <f t="shared" si="7"/>
        <v>688.21</v>
      </c>
      <c r="L43" s="77">
        <f t="shared" si="8"/>
        <v>773.51</v>
      </c>
      <c r="M43" s="24">
        <f t="shared" si="9"/>
        <v>64.33</v>
      </c>
      <c r="N43" s="25">
        <f t="shared" si="10"/>
        <v>837.84</v>
      </c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2" customHeight="1" x14ac:dyDescent="0.2">
      <c r="A44" s="5"/>
      <c r="B44" s="4"/>
      <c r="C44" s="4"/>
      <c r="D44" s="4"/>
      <c r="E44" s="4"/>
      <c r="F44" s="4"/>
      <c r="G44" s="4"/>
      <c r="H44" s="45"/>
      <c r="I44" s="4"/>
      <c r="J44" s="46"/>
      <c r="K44" s="46"/>
      <c r="L44" s="46"/>
      <c r="M44" s="46"/>
      <c r="N44" s="5"/>
      <c r="O44" s="27"/>
      <c r="P44" s="27"/>
      <c r="Q44" s="27"/>
      <c r="R44" s="27"/>
      <c r="S44" s="28"/>
      <c r="T44" s="5"/>
      <c r="U44" s="5"/>
      <c r="V44" s="5"/>
      <c r="W44" s="5"/>
      <c r="X44" s="5"/>
      <c r="Y44" s="5"/>
      <c r="Z44" s="5"/>
    </row>
    <row r="45" spans="1:26" ht="12" customHeight="1" x14ac:dyDescent="0.2">
      <c r="A45" s="5" t="s">
        <v>68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6"/>
      <c r="M45" s="4"/>
      <c r="N45" s="47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2" customHeight="1" x14ac:dyDescent="0.2">
      <c r="A46" s="5" t="s">
        <v>69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6"/>
      <c r="M46" s="4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2" customHeight="1" x14ac:dyDescent="0.2">
      <c r="A47" s="5" t="s">
        <v>70</v>
      </c>
      <c r="B47" s="4"/>
      <c r="C47" s="4"/>
      <c r="D47" s="4"/>
      <c r="E47" s="4" t="s">
        <v>16</v>
      </c>
      <c r="F47" s="4"/>
      <c r="G47" s="4"/>
      <c r="H47" s="4"/>
      <c r="I47" s="4"/>
      <c r="J47" s="4"/>
      <c r="K47" s="4"/>
      <c r="L47" s="6"/>
      <c r="M47" s="4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2" customHeight="1" x14ac:dyDescent="0.2">
      <c r="A48" s="5" t="s">
        <v>71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6"/>
      <c r="M48" s="4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2" customHeight="1" x14ac:dyDescent="0.2">
      <c r="A49" s="5" t="s">
        <v>72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6"/>
      <c r="M49" s="4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2" customHeight="1" x14ac:dyDescent="0.2">
      <c r="A50" s="48" t="s">
        <v>89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6"/>
      <c r="M50" s="4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2" customHeight="1" x14ac:dyDescent="0.2">
      <c r="A51" s="5"/>
      <c r="B51" s="4"/>
      <c r="C51" s="4"/>
      <c r="D51" s="4"/>
      <c r="E51" s="4"/>
      <c r="F51" s="4"/>
      <c r="G51" s="4"/>
      <c r="H51" s="4"/>
      <c r="I51" s="4"/>
      <c r="J51" s="4"/>
      <c r="K51" s="4"/>
      <c r="L51" s="6"/>
      <c r="M51" s="4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2" customHeight="1" x14ac:dyDescent="0.2">
      <c r="A52" s="5" t="s">
        <v>73</v>
      </c>
      <c r="B52" s="4"/>
      <c r="C52" s="5"/>
      <c r="D52" s="45"/>
      <c r="E52" s="45"/>
      <c r="F52" s="45"/>
      <c r="G52" s="45"/>
      <c r="H52" s="5"/>
      <c r="I52" s="5"/>
      <c r="J52" s="5"/>
      <c r="K52" s="5"/>
      <c r="L52" s="5"/>
      <c r="M52" s="49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2" customHeight="1" x14ac:dyDescent="0.2">
      <c r="A53" s="5" t="s">
        <v>74</v>
      </c>
      <c r="B53" s="4"/>
      <c r="C53" s="5"/>
      <c r="D53" s="45"/>
      <c r="E53" s="45"/>
      <c r="F53" s="45"/>
      <c r="G53" s="4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2" customHeight="1" x14ac:dyDescent="0.2">
      <c r="A54" s="5" t="s">
        <v>75</v>
      </c>
      <c r="B54" s="4"/>
      <c r="C54" s="4"/>
      <c r="D54" s="45"/>
      <c r="E54" s="45"/>
      <c r="F54" s="45"/>
      <c r="G54" s="45"/>
      <c r="H54" s="4"/>
      <c r="I54" s="4"/>
      <c r="J54" s="4"/>
      <c r="K54" s="4"/>
      <c r="L54" s="6"/>
      <c r="M54" s="4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2" customHeight="1" x14ac:dyDescent="0.2">
      <c r="A55" s="5" t="s">
        <v>76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6"/>
      <c r="M55" s="50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2" customHeight="1" x14ac:dyDescent="0.2">
      <c r="A56" s="5"/>
      <c r="B56" s="4"/>
      <c r="C56" s="4"/>
      <c r="D56" s="4"/>
      <c r="E56" s="4"/>
      <c r="F56" s="4"/>
      <c r="G56" s="4"/>
      <c r="H56" s="4"/>
      <c r="I56" s="4"/>
      <c r="J56" s="4"/>
      <c r="K56" s="4"/>
      <c r="L56" s="6"/>
      <c r="M56" s="4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2" customHeight="1" x14ac:dyDescent="0.2">
      <c r="A57" s="5" t="s">
        <v>77</v>
      </c>
      <c r="B57" s="4"/>
      <c r="C57" s="5"/>
      <c r="D57" s="45"/>
      <c r="E57" s="45"/>
      <c r="F57" s="45"/>
      <c r="G57" s="4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2" customHeight="1" x14ac:dyDescent="0.2">
      <c r="A58" s="5" t="s">
        <v>78</v>
      </c>
      <c r="B58" s="4"/>
      <c r="C58" s="5"/>
      <c r="D58" s="45"/>
      <c r="E58" s="45"/>
      <c r="F58" s="45"/>
      <c r="G58" s="4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2" customHeight="1" x14ac:dyDescent="0.2">
      <c r="A59" s="5"/>
      <c r="B59" s="4"/>
      <c r="C59" s="5"/>
      <c r="D59" s="45"/>
      <c r="E59" s="45"/>
      <c r="F59" s="45"/>
      <c r="G59" s="4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2" customHeight="1" x14ac:dyDescent="0.2">
      <c r="A60" s="5"/>
      <c r="B60" s="4"/>
      <c r="C60" s="5"/>
      <c r="D60" s="45"/>
      <c r="E60" s="45"/>
      <c r="F60" s="45"/>
      <c r="G60" s="4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2" customHeight="1" x14ac:dyDescent="0.2">
      <c r="A61" s="5"/>
      <c r="B61" s="4"/>
      <c r="C61" s="5"/>
      <c r="D61" s="45"/>
      <c r="E61" s="45"/>
      <c r="F61" s="45"/>
      <c r="G61" s="4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2" customHeight="1" x14ac:dyDescent="0.2">
      <c r="A62" s="5"/>
      <c r="B62" s="4"/>
      <c r="C62" s="5"/>
      <c r="D62" s="45"/>
      <c r="E62" s="45"/>
      <c r="F62" s="45"/>
      <c r="G62" s="4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2" customHeight="1" x14ac:dyDescent="0.2">
      <c r="A63" s="5"/>
      <c r="B63" s="5"/>
      <c r="C63" s="5"/>
      <c r="D63" s="45"/>
      <c r="E63" s="45"/>
      <c r="F63" s="45"/>
      <c r="G63" s="4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2" customHeight="1" x14ac:dyDescent="0.2">
      <c r="A64" s="5"/>
      <c r="B64" s="5"/>
      <c r="C64" s="5"/>
      <c r="D64" s="45"/>
      <c r="E64" s="45"/>
      <c r="F64" s="45"/>
      <c r="G64" s="4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" customHeight="1" x14ac:dyDescent="0.2">
      <c r="A65" s="5"/>
      <c r="B65" s="5"/>
      <c r="C65" s="5"/>
      <c r="D65" s="45"/>
      <c r="E65" s="45"/>
      <c r="F65" s="45"/>
      <c r="G65" s="4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" customHeight="1" x14ac:dyDescent="0.2">
      <c r="A66" s="5"/>
      <c r="B66" s="5"/>
      <c r="C66" s="5"/>
      <c r="D66" s="45"/>
      <c r="E66" s="45"/>
      <c r="F66" s="45"/>
      <c r="G66" s="4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" customHeight="1" x14ac:dyDescent="0.2">
      <c r="A67" s="5"/>
      <c r="B67" s="5"/>
      <c r="C67" s="5"/>
      <c r="D67" s="45"/>
      <c r="E67" s="45"/>
      <c r="F67" s="45"/>
      <c r="G67" s="4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" customHeight="1" x14ac:dyDescent="0.2">
      <c r="A68" s="5"/>
      <c r="B68" s="5"/>
      <c r="C68" s="5"/>
      <c r="D68" s="45"/>
      <c r="E68" s="45"/>
      <c r="F68" s="45"/>
      <c r="G68" s="4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" customHeight="1" x14ac:dyDescent="0.2">
      <c r="A69" s="5"/>
      <c r="B69" s="5"/>
      <c r="C69" s="5"/>
      <c r="D69" s="45"/>
      <c r="E69" s="45"/>
      <c r="F69" s="45"/>
      <c r="G69" s="4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" customHeight="1" x14ac:dyDescent="0.2">
      <c r="A70" s="5"/>
      <c r="B70" s="5"/>
      <c r="C70" s="5"/>
      <c r="D70" s="45"/>
      <c r="E70" s="45"/>
      <c r="F70" s="45"/>
      <c r="G70" s="4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" customHeight="1" x14ac:dyDescent="0.2">
      <c r="A71" s="5"/>
      <c r="B71" s="5"/>
      <c r="C71" s="5"/>
      <c r="D71" s="45"/>
      <c r="E71" s="45"/>
      <c r="F71" s="45"/>
      <c r="G71" s="4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" customHeight="1" x14ac:dyDescent="0.2">
      <c r="A72" s="5"/>
      <c r="B72" s="5"/>
      <c r="C72" s="5"/>
      <c r="D72" s="5"/>
      <c r="E72" s="5"/>
      <c r="F72" s="45"/>
      <c r="G72" s="4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" customHeight="1" x14ac:dyDescent="0.2">
      <c r="A73" s="5"/>
      <c r="B73" s="5"/>
      <c r="C73" s="5"/>
      <c r="D73" s="5"/>
      <c r="E73" s="5"/>
      <c r="F73" s="5"/>
      <c r="G73" s="4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" customHeight="1" x14ac:dyDescent="0.2">
      <c r="A74" s="5"/>
      <c r="B74" s="5"/>
      <c r="C74" s="5"/>
      <c r="D74" s="5"/>
      <c r="E74" s="5"/>
      <c r="F74" s="5"/>
      <c r="G74" s="4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" customHeight="1" x14ac:dyDescent="0.2">
      <c r="A75" s="5"/>
      <c r="B75" s="5"/>
      <c r="C75" s="5"/>
      <c r="D75" s="5"/>
      <c r="E75" s="5"/>
      <c r="F75" s="5"/>
      <c r="G75" s="4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" customHeight="1" x14ac:dyDescent="0.2">
      <c r="A80" s="5"/>
      <c r="B80" s="4"/>
      <c r="C80" s="4"/>
      <c r="D80" s="4"/>
      <c r="E80" s="4"/>
      <c r="F80" s="4"/>
      <c r="G80" s="4"/>
      <c r="H80" s="4"/>
      <c r="I80" s="4"/>
      <c r="J80" s="4"/>
      <c r="K80" s="4"/>
      <c r="L80" s="6"/>
      <c r="M80" s="4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" customHeight="1" x14ac:dyDescent="0.2">
      <c r="A81" s="5"/>
      <c r="B81" s="4"/>
      <c r="C81" s="4"/>
      <c r="D81" s="4"/>
      <c r="E81" s="4"/>
      <c r="F81" s="4"/>
      <c r="G81" s="4"/>
      <c r="H81" s="4"/>
      <c r="I81" s="4"/>
      <c r="J81" s="4"/>
      <c r="K81" s="4"/>
      <c r="L81" s="6"/>
      <c r="M81" s="4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" customHeight="1" x14ac:dyDescent="0.2">
      <c r="A82" s="5"/>
      <c r="B82" s="4"/>
      <c r="C82" s="4"/>
      <c r="D82" s="4"/>
      <c r="E82" s="4"/>
      <c r="F82" s="4"/>
      <c r="G82" s="4"/>
      <c r="H82" s="4"/>
      <c r="I82" s="4"/>
      <c r="J82" s="4"/>
      <c r="K82" s="4"/>
      <c r="L82" s="6"/>
      <c r="M82" s="4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" customHeight="1" x14ac:dyDescent="0.2">
      <c r="A83" s="5"/>
      <c r="B83" s="4"/>
      <c r="C83" s="4"/>
      <c r="D83" s="4"/>
      <c r="E83" s="4"/>
      <c r="F83" s="4"/>
      <c r="G83" s="4"/>
      <c r="H83" s="4"/>
      <c r="I83" s="4"/>
      <c r="J83" s="4"/>
      <c r="K83" s="4"/>
      <c r="L83" s="6"/>
      <c r="M83" s="4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" customHeight="1" x14ac:dyDescent="0.2">
      <c r="A84" s="5"/>
      <c r="B84" s="4"/>
      <c r="C84" s="4"/>
      <c r="D84" s="4"/>
      <c r="E84" s="4"/>
      <c r="F84" s="4"/>
      <c r="G84" s="4"/>
      <c r="H84" s="4"/>
      <c r="I84" s="4"/>
      <c r="J84" s="4"/>
      <c r="K84" s="4"/>
      <c r="L84" s="6"/>
      <c r="M84" s="4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" customHeight="1" x14ac:dyDescent="0.2">
      <c r="A85" s="5"/>
      <c r="B85" s="4"/>
      <c r="C85" s="4"/>
      <c r="D85" s="4"/>
      <c r="E85" s="4"/>
      <c r="F85" s="4"/>
      <c r="G85" s="4"/>
      <c r="H85" s="4"/>
      <c r="I85" s="4"/>
      <c r="J85" s="4"/>
      <c r="K85" s="4"/>
      <c r="L85" s="6"/>
      <c r="M85" s="4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" customHeight="1" x14ac:dyDescent="0.2">
      <c r="A86" s="5"/>
      <c r="B86" s="4"/>
      <c r="C86" s="4"/>
      <c r="D86" s="4"/>
      <c r="E86" s="4"/>
      <c r="F86" s="4"/>
      <c r="G86" s="4"/>
      <c r="H86" s="4"/>
      <c r="I86" s="4"/>
      <c r="J86" s="4"/>
      <c r="K86" s="4"/>
      <c r="L86" s="6"/>
      <c r="M86" s="4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" customHeight="1" x14ac:dyDescent="0.2">
      <c r="A87" s="5"/>
      <c r="B87" s="4"/>
      <c r="C87" s="4"/>
      <c r="D87" s="4"/>
      <c r="E87" s="4"/>
      <c r="F87" s="4"/>
      <c r="G87" s="4"/>
      <c r="H87" s="4"/>
      <c r="I87" s="4"/>
      <c r="J87" s="4"/>
      <c r="K87" s="4"/>
      <c r="L87" s="6"/>
      <c r="M87" s="4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" customHeight="1" x14ac:dyDescent="0.2">
      <c r="A88" s="5"/>
      <c r="B88" s="4"/>
      <c r="C88" s="4"/>
      <c r="D88" s="4"/>
      <c r="E88" s="4"/>
      <c r="F88" s="4"/>
      <c r="G88" s="4"/>
      <c r="H88" s="4"/>
      <c r="I88" s="4"/>
      <c r="J88" s="4"/>
      <c r="K88" s="4"/>
      <c r="L88" s="6"/>
      <c r="M88" s="4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" customHeight="1" x14ac:dyDescent="0.2">
      <c r="A89" s="5"/>
      <c r="B89" s="4"/>
      <c r="C89" s="4"/>
      <c r="D89" s="4"/>
      <c r="E89" s="4"/>
      <c r="F89" s="4"/>
      <c r="G89" s="4"/>
      <c r="H89" s="4"/>
      <c r="I89" s="4"/>
      <c r="J89" s="4"/>
      <c r="K89" s="4"/>
      <c r="L89" s="6"/>
      <c r="M89" s="4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" customHeight="1" x14ac:dyDescent="0.2">
      <c r="A90" s="5"/>
      <c r="B90" s="4"/>
      <c r="C90" s="4"/>
      <c r="D90" s="4"/>
      <c r="E90" s="4"/>
      <c r="F90" s="4"/>
      <c r="G90" s="4"/>
      <c r="H90" s="4"/>
      <c r="I90" s="4"/>
      <c r="J90" s="4"/>
      <c r="K90" s="4"/>
      <c r="L90" s="6"/>
      <c r="M90" s="4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" customHeight="1" x14ac:dyDescent="0.2">
      <c r="A91" s="5"/>
      <c r="B91" s="4"/>
      <c r="C91" s="4"/>
      <c r="D91" s="4"/>
      <c r="E91" s="4"/>
      <c r="F91" s="4"/>
      <c r="G91" s="4"/>
      <c r="H91" s="4"/>
      <c r="I91" s="4"/>
      <c r="J91" s="4"/>
      <c r="K91" s="4"/>
      <c r="L91" s="6"/>
      <c r="M91" s="4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" customHeight="1" x14ac:dyDescent="0.2">
      <c r="A92" s="5"/>
      <c r="B92" s="4"/>
      <c r="C92" s="4"/>
      <c r="D92" s="4"/>
      <c r="E92" s="4"/>
      <c r="F92" s="4"/>
      <c r="G92" s="4"/>
      <c r="H92" s="4"/>
      <c r="I92" s="4"/>
      <c r="J92" s="4"/>
      <c r="K92" s="4"/>
      <c r="L92" s="6"/>
      <c r="M92" s="4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" customHeight="1" x14ac:dyDescent="0.2">
      <c r="A93" s="5"/>
      <c r="B93" s="4"/>
      <c r="C93" s="4"/>
      <c r="D93" s="4"/>
      <c r="E93" s="4"/>
      <c r="F93" s="4"/>
      <c r="G93" s="4"/>
      <c r="H93" s="4"/>
      <c r="I93" s="4"/>
      <c r="J93" s="4"/>
      <c r="K93" s="4"/>
      <c r="L93" s="6"/>
      <c r="M93" s="4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" customHeight="1" x14ac:dyDescent="0.2">
      <c r="A94" s="5"/>
      <c r="B94" s="4"/>
      <c r="C94" s="4"/>
      <c r="D94" s="4"/>
      <c r="E94" s="4"/>
      <c r="F94" s="4"/>
      <c r="G94" s="4"/>
      <c r="H94" s="4"/>
      <c r="I94" s="4"/>
      <c r="J94" s="4"/>
      <c r="K94" s="4"/>
      <c r="L94" s="6"/>
      <c r="M94" s="4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" customHeight="1" x14ac:dyDescent="0.2">
      <c r="A95" s="5"/>
      <c r="B95" s="4"/>
      <c r="C95" s="4"/>
      <c r="D95" s="4"/>
      <c r="E95" s="4"/>
      <c r="F95" s="4"/>
      <c r="G95" s="4"/>
      <c r="H95" s="4"/>
      <c r="I95" s="4"/>
      <c r="J95" s="4"/>
      <c r="K95" s="4"/>
      <c r="L95" s="6"/>
      <c r="M95" s="4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" customHeight="1" x14ac:dyDescent="0.2">
      <c r="A96" s="5"/>
      <c r="B96" s="4"/>
      <c r="C96" s="4"/>
      <c r="D96" s="4"/>
      <c r="E96" s="4"/>
      <c r="F96" s="4"/>
      <c r="G96" s="4"/>
      <c r="H96" s="4"/>
      <c r="I96" s="4"/>
      <c r="J96" s="4"/>
      <c r="K96" s="4"/>
      <c r="L96" s="6"/>
      <c r="M96" s="4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" customHeight="1" x14ac:dyDescent="0.2">
      <c r="A97" s="5"/>
      <c r="B97" s="4"/>
      <c r="C97" s="4"/>
      <c r="D97" s="4"/>
      <c r="E97" s="4"/>
      <c r="F97" s="4"/>
      <c r="G97" s="4"/>
      <c r="H97" s="4"/>
      <c r="I97" s="4"/>
      <c r="J97" s="4"/>
      <c r="K97" s="4"/>
      <c r="L97" s="6"/>
      <c r="M97" s="4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" customHeight="1" x14ac:dyDescent="0.2">
      <c r="A98" s="5"/>
      <c r="B98" s="4"/>
      <c r="C98" s="4"/>
      <c r="D98" s="4"/>
      <c r="E98" s="4"/>
      <c r="F98" s="4"/>
      <c r="G98" s="4"/>
      <c r="H98" s="4"/>
      <c r="I98" s="4"/>
      <c r="J98" s="4"/>
      <c r="K98" s="4"/>
      <c r="L98" s="6"/>
      <c r="M98" s="4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" customHeight="1" x14ac:dyDescent="0.2">
      <c r="A99" s="5"/>
      <c r="B99" s="4"/>
      <c r="C99" s="4"/>
      <c r="D99" s="4"/>
      <c r="E99" s="4"/>
      <c r="F99" s="4"/>
      <c r="G99" s="4"/>
      <c r="H99" s="4"/>
      <c r="I99" s="4"/>
      <c r="J99" s="4"/>
      <c r="K99" s="4"/>
      <c r="L99" s="6"/>
      <c r="M99" s="4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" customHeight="1" x14ac:dyDescent="0.2">
      <c r="A100" s="5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6"/>
      <c r="M100" s="4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" customHeight="1" x14ac:dyDescent="0.2">
      <c r="A101" s="5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6"/>
      <c r="M101" s="4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" customHeight="1" x14ac:dyDescent="0.2">
      <c r="A102" s="5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6"/>
      <c r="M102" s="4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" customHeight="1" x14ac:dyDescent="0.2">
      <c r="A103" s="5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6"/>
      <c r="M103" s="4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" customHeight="1" x14ac:dyDescent="0.2">
      <c r="A104" s="5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6"/>
      <c r="M104" s="4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" customHeight="1" x14ac:dyDescent="0.2">
      <c r="A105" s="5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6"/>
      <c r="M105" s="4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" customHeight="1" x14ac:dyDescent="0.2">
      <c r="A106" s="5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6"/>
      <c r="M106" s="4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" customHeight="1" x14ac:dyDescent="0.2">
      <c r="A107" s="5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6"/>
      <c r="M107" s="4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" customHeight="1" x14ac:dyDescent="0.2">
      <c r="A108" s="5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6"/>
      <c r="M108" s="4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" customHeight="1" x14ac:dyDescent="0.2">
      <c r="A109" s="5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6"/>
      <c r="M109" s="4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" customHeight="1" x14ac:dyDescent="0.2">
      <c r="A110" s="5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6"/>
      <c r="M110" s="4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" customHeight="1" x14ac:dyDescent="0.2">
      <c r="A111" s="5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6"/>
      <c r="M111" s="4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" customHeight="1" x14ac:dyDescent="0.2">
      <c r="A112" s="5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6"/>
      <c r="M112" s="4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" customHeight="1" x14ac:dyDescent="0.2">
      <c r="A113" s="5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6"/>
      <c r="M113" s="4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" customHeight="1" x14ac:dyDescent="0.2">
      <c r="A114" s="5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6"/>
      <c r="M114" s="4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" customHeight="1" x14ac:dyDescent="0.2">
      <c r="A115" s="5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6"/>
      <c r="M115" s="4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" customHeight="1" x14ac:dyDescent="0.2">
      <c r="A116" s="5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6"/>
      <c r="M116" s="4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" customHeight="1" x14ac:dyDescent="0.2">
      <c r="A117" s="5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6"/>
      <c r="M117" s="4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" customHeight="1" x14ac:dyDescent="0.2">
      <c r="A118" s="5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6"/>
      <c r="M118" s="4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" customHeight="1" x14ac:dyDescent="0.2">
      <c r="A119" s="5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6"/>
      <c r="M119" s="4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" customHeight="1" x14ac:dyDescent="0.2">
      <c r="A120" s="5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6"/>
      <c r="M120" s="4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" customHeight="1" x14ac:dyDescent="0.2">
      <c r="A121" s="5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6"/>
      <c r="M121" s="4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" customHeight="1" x14ac:dyDescent="0.2">
      <c r="A122" s="5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6"/>
      <c r="M122" s="4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" customHeight="1" x14ac:dyDescent="0.2">
      <c r="A123" s="5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6"/>
      <c r="M123" s="4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" customHeight="1" x14ac:dyDescent="0.2">
      <c r="A124" s="5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6"/>
      <c r="M124" s="4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" customHeight="1" x14ac:dyDescent="0.2">
      <c r="A125" s="5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6"/>
      <c r="M125" s="4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" customHeight="1" x14ac:dyDescent="0.2">
      <c r="A126" s="5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6"/>
      <c r="M126" s="4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" customHeight="1" x14ac:dyDescent="0.2">
      <c r="A127" s="5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6"/>
      <c r="M127" s="4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" customHeight="1" x14ac:dyDescent="0.2">
      <c r="A128" s="5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6"/>
      <c r="M128" s="4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" customHeight="1" x14ac:dyDescent="0.2">
      <c r="A129" s="5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6"/>
      <c r="M129" s="4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" customHeight="1" x14ac:dyDescent="0.2">
      <c r="A130" s="5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6"/>
      <c r="M130" s="4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" customHeight="1" x14ac:dyDescent="0.2">
      <c r="A131" s="5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6"/>
      <c r="M131" s="4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" customHeight="1" x14ac:dyDescent="0.2">
      <c r="A132" s="5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6"/>
      <c r="M132" s="4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" customHeight="1" x14ac:dyDescent="0.2">
      <c r="A133" s="5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6"/>
      <c r="M133" s="4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" customHeight="1" x14ac:dyDescent="0.2">
      <c r="A134" s="5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6"/>
      <c r="M134" s="4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" customHeight="1" x14ac:dyDescent="0.2">
      <c r="A135" s="5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6"/>
      <c r="M135" s="4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" customHeight="1" x14ac:dyDescent="0.2">
      <c r="A136" s="5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6"/>
      <c r="M136" s="4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" customHeight="1" x14ac:dyDescent="0.2">
      <c r="A137" s="5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6"/>
      <c r="M137" s="4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" customHeight="1" x14ac:dyDescent="0.2">
      <c r="A138" s="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6"/>
      <c r="M138" s="4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" customHeight="1" x14ac:dyDescent="0.2">
      <c r="A139" s="5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6"/>
      <c r="M139" s="4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" customHeight="1" x14ac:dyDescent="0.2">
      <c r="A140" s="5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6"/>
      <c r="M140" s="4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" customHeight="1" x14ac:dyDescent="0.2">
      <c r="A141" s="5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6"/>
      <c r="M141" s="4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" customHeight="1" x14ac:dyDescent="0.2">
      <c r="A142" s="5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6"/>
      <c r="M142" s="4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" customHeight="1" x14ac:dyDescent="0.2">
      <c r="A143" s="5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6"/>
      <c r="M143" s="4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" customHeight="1" x14ac:dyDescent="0.2">
      <c r="A144" s="5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6"/>
      <c r="M144" s="4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" customHeight="1" x14ac:dyDescent="0.2">
      <c r="A145" s="5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6"/>
      <c r="M145" s="4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" customHeight="1" x14ac:dyDescent="0.2">
      <c r="A146" s="5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6"/>
      <c r="M146" s="4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" customHeight="1" x14ac:dyDescent="0.2">
      <c r="A147" s="5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6"/>
      <c r="M147" s="4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" customHeight="1" x14ac:dyDescent="0.2">
      <c r="A148" s="5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6"/>
      <c r="M148" s="4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" customHeight="1" x14ac:dyDescent="0.2">
      <c r="A149" s="5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6"/>
      <c r="M149" s="4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" customHeight="1" x14ac:dyDescent="0.2">
      <c r="A150" s="5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6"/>
      <c r="M150" s="4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" customHeight="1" x14ac:dyDescent="0.2">
      <c r="A151" s="5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6"/>
      <c r="M151" s="4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" customHeight="1" x14ac:dyDescent="0.2">
      <c r="A152" s="5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6"/>
      <c r="M152" s="4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" customHeight="1" x14ac:dyDescent="0.2">
      <c r="A153" s="5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6"/>
      <c r="M153" s="4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" customHeight="1" x14ac:dyDescent="0.2">
      <c r="A154" s="5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6"/>
      <c r="M154" s="4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" customHeight="1" x14ac:dyDescent="0.2">
      <c r="A155" s="5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6"/>
      <c r="M155" s="4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" customHeight="1" x14ac:dyDescent="0.2">
      <c r="A156" s="5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6"/>
      <c r="M156" s="4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" customHeight="1" x14ac:dyDescent="0.2">
      <c r="A157" s="5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6"/>
      <c r="M157" s="4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" customHeight="1" x14ac:dyDescent="0.2">
      <c r="A158" s="5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6"/>
      <c r="M158" s="4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" customHeight="1" x14ac:dyDescent="0.2">
      <c r="A159" s="5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6"/>
      <c r="M159" s="4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" customHeight="1" x14ac:dyDescent="0.2">
      <c r="A160" s="5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6"/>
      <c r="M160" s="4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" customHeight="1" x14ac:dyDescent="0.2">
      <c r="A161" s="5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6"/>
      <c r="M161" s="4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" customHeight="1" x14ac:dyDescent="0.2">
      <c r="A162" s="5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6"/>
      <c r="M162" s="4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" customHeight="1" x14ac:dyDescent="0.2">
      <c r="A163" s="5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6"/>
      <c r="M163" s="4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" customHeight="1" x14ac:dyDescent="0.2">
      <c r="A164" s="5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6"/>
      <c r="M164" s="4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" customHeight="1" x14ac:dyDescent="0.2">
      <c r="A165" s="5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6"/>
      <c r="M165" s="4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" customHeight="1" x14ac:dyDescent="0.2">
      <c r="A166" s="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6"/>
      <c r="M166" s="4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" customHeight="1" x14ac:dyDescent="0.2">
      <c r="A167" s="5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6"/>
      <c r="M167" s="4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" customHeight="1" x14ac:dyDescent="0.2">
      <c r="A168" s="5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6"/>
      <c r="M168" s="4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" customHeight="1" x14ac:dyDescent="0.2">
      <c r="A169" s="5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6"/>
      <c r="M169" s="4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" customHeight="1" x14ac:dyDescent="0.2">
      <c r="A170" s="5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6"/>
      <c r="M170" s="4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" customHeight="1" x14ac:dyDescent="0.2">
      <c r="A171" s="5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6"/>
      <c r="M171" s="4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" customHeight="1" x14ac:dyDescent="0.2">
      <c r="A172" s="5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6"/>
      <c r="M172" s="4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" customHeight="1" x14ac:dyDescent="0.2">
      <c r="A173" s="5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6"/>
      <c r="M173" s="4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" customHeight="1" x14ac:dyDescent="0.2">
      <c r="A174" s="5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6"/>
      <c r="M174" s="4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" customHeight="1" x14ac:dyDescent="0.2">
      <c r="A175" s="5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6"/>
      <c r="M175" s="4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" customHeight="1" x14ac:dyDescent="0.2">
      <c r="A176" s="5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6"/>
      <c r="M176" s="4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" customHeight="1" x14ac:dyDescent="0.2">
      <c r="A177" s="5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6"/>
      <c r="M177" s="4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" customHeight="1" x14ac:dyDescent="0.2">
      <c r="A178" s="5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6"/>
      <c r="M178" s="4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" customHeight="1" x14ac:dyDescent="0.2">
      <c r="A179" s="5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6"/>
      <c r="M179" s="4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" customHeight="1" x14ac:dyDescent="0.2">
      <c r="A180" s="5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6"/>
      <c r="M180" s="4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" customHeight="1" x14ac:dyDescent="0.2">
      <c r="A181" s="5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6"/>
      <c r="M181" s="4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" customHeight="1" x14ac:dyDescent="0.2">
      <c r="A182" s="5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6"/>
      <c r="M182" s="4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" customHeight="1" x14ac:dyDescent="0.2">
      <c r="A183" s="5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6"/>
      <c r="M183" s="4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" customHeight="1" x14ac:dyDescent="0.2">
      <c r="A184" s="5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6"/>
      <c r="M184" s="4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" customHeight="1" x14ac:dyDescent="0.2">
      <c r="A185" s="5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6"/>
      <c r="M185" s="4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" customHeight="1" x14ac:dyDescent="0.2">
      <c r="A186" s="5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6"/>
      <c r="M186" s="4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" customHeight="1" x14ac:dyDescent="0.2">
      <c r="A187" s="5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6"/>
      <c r="M187" s="4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" customHeight="1" x14ac:dyDescent="0.2">
      <c r="A188" s="5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6"/>
      <c r="M188" s="4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" customHeight="1" x14ac:dyDescent="0.2">
      <c r="A189" s="5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6"/>
      <c r="M189" s="4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" customHeight="1" x14ac:dyDescent="0.2">
      <c r="A190" s="5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6"/>
      <c r="M190" s="4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" customHeight="1" x14ac:dyDescent="0.2">
      <c r="A191" s="5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6"/>
      <c r="M191" s="4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" customHeight="1" x14ac:dyDescent="0.2">
      <c r="A192" s="5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6"/>
      <c r="M192" s="4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" customHeight="1" x14ac:dyDescent="0.2">
      <c r="A193" s="5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6"/>
      <c r="M193" s="4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" customHeight="1" x14ac:dyDescent="0.2">
      <c r="A194" s="5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6"/>
      <c r="M194" s="4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" customHeight="1" x14ac:dyDescent="0.2">
      <c r="A195" s="5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6"/>
      <c r="M195" s="4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" customHeight="1" x14ac:dyDescent="0.2">
      <c r="A196" s="5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6"/>
      <c r="M196" s="4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" customHeight="1" x14ac:dyDescent="0.2">
      <c r="A197" s="5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6"/>
      <c r="M197" s="4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" customHeight="1" x14ac:dyDescent="0.2">
      <c r="A198" s="5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6"/>
      <c r="M198" s="4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" customHeight="1" x14ac:dyDescent="0.2">
      <c r="A199" s="5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6"/>
      <c r="M199" s="4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" customHeight="1" x14ac:dyDescent="0.2">
      <c r="A200" s="5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6"/>
      <c r="M200" s="4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" customHeight="1" x14ac:dyDescent="0.2">
      <c r="A201" s="5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6"/>
      <c r="M201" s="4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" customHeight="1" x14ac:dyDescent="0.2">
      <c r="A202" s="5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6"/>
      <c r="M202" s="4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" customHeight="1" x14ac:dyDescent="0.2">
      <c r="A203" s="5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6"/>
      <c r="M203" s="4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" customHeight="1" x14ac:dyDescent="0.2">
      <c r="A204" s="5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6"/>
      <c r="M204" s="4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" customHeight="1" x14ac:dyDescent="0.2">
      <c r="A205" s="5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6"/>
      <c r="M205" s="4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" customHeight="1" x14ac:dyDescent="0.2">
      <c r="A206" s="5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6"/>
      <c r="M206" s="4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" customHeight="1" x14ac:dyDescent="0.2">
      <c r="A207" s="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6"/>
      <c r="M207" s="4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" customHeight="1" x14ac:dyDescent="0.2">
      <c r="A208" s="5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6"/>
      <c r="M208" s="4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" customHeight="1" x14ac:dyDescent="0.2">
      <c r="A209" s="5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6"/>
      <c r="M209" s="4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" customHeight="1" x14ac:dyDescent="0.2">
      <c r="A210" s="5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6"/>
      <c r="M210" s="4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" customHeight="1" x14ac:dyDescent="0.2">
      <c r="A211" s="5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6"/>
      <c r="M211" s="4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" customHeight="1" x14ac:dyDescent="0.2">
      <c r="A212" s="5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6"/>
      <c r="M212" s="4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" customHeight="1" x14ac:dyDescent="0.2">
      <c r="A213" s="5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6"/>
      <c r="M213" s="4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" customHeight="1" x14ac:dyDescent="0.2">
      <c r="A214" s="5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6"/>
      <c r="M214" s="4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" customHeight="1" x14ac:dyDescent="0.2">
      <c r="A215" s="5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6"/>
      <c r="M215" s="4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" customHeight="1" x14ac:dyDescent="0.2">
      <c r="A216" s="5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6"/>
      <c r="M216" s="4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" customHeight="1" x14ac:dyDescent="0.2">
      <c r="A217" s="5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6"/>
      <c r="M217" s="4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" customHeight="1" x14ac:dyDescent="0.2">
      <c r="A218" s="5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6"/>
      <c r="M218" s="4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" customHeight="1" x14ac:dyDescent="0.2">
      <c r="A219" s="5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6"/>
      <c r="M219" s="4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" customHeight="1" x14ac:dyDescent="0.2">
      <c r="A220" s="5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6"/>
      <c r="M220" s="4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" customHeight="1" x14ac:dyDescent="0.2">
      <c r="A221" s="5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6"/>
      <c r="M221" s="4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" customHeight="1" x14ac:dyDescent="0.2">
      <c r="A222" s="5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6"/>
      <c r="M222" s="4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" customHeight="1" x14ac:dyDescent="0.2">
      <c r="A223" s="5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6"/>
      <c r="M223" s="4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" customHeight="1" x14ac:dyDescent="0.2">
      <c r="A224" s="5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6"/>
      <c r="M224" s="4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" customHeight="1" x14ac:dyDescent="0.2">
      <c r="A225" s="5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6"/>
      <c r="M225" s="4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" customHeight="1" x14ac:dyDescent="0.2">
      <c r="A226" s="5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6"/>
      <c r="M226" s="4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" customHeight="1" x14ac:dyDescent="0.2">
      <c r="A227" s="5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6"/>
      <c r="M227" s="4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" customHeight="1" x14ac:dyDescent="0.2">
      <c r="A228" s="5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6"/>
      <c r="M228" s="4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" customHeight="1" x14ac:dyDescent="0.2">
      <c r="A229" s="5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6"/>
      <c r="M229" s="4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" customHeight="1" x14ac:dyDescent="0.2">
      <c r="A230" s="5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6"/>
      <c r="M230" s="4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" customHeight="1" x14ac:dyDescent="0.2">
      <c r="A231" s="5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6"/>
      <c r="M231" s="4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" customHeight="1" x14ac:dyDescent="0.2">
      <c r="A232" s="5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6"/>
      <c r="M232" s="4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" customHeight="1" x14ac:dyDescent="0.2">
      <c r="A233" s="5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6"/>
      <c r="M233" s="4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" customHeight="1" x14ac:dyDescent="0.2">
      <c r="A234" s="5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6"/>
      <c r="M234" s="4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" customHeight="1" x14ac:dyDescent="0.2">
      <c r="A235" s="5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6"/>
      <c r="M235" s="4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" customHeight="1" x14ac:dyDescent="0.2">
      <c r="A236" s="5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6"/>
      <c r="M236" s="4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" customHeight="1" x14ac:dyDescent="0.2">
      <c r="A237" s="5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6"/>
      <c r="M237" s="4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" customHeight="1" x14ac:dyDescent="0.2">
      <c r="A238" s="5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6"/>
      <c r="M238" s="4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" customHeight="1" x14ac:dyDescent="0.2">
      <c r="A239" s="5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6"/>
      <c r="M239" s="4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" customHeight="1" x14ac:dyDescent="0.2">
      <c r="A240" s="5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6"/>
      <c r="M240" s="4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" customHeight="1" x14ac:dyDescent="0.2">
      <c r="A241" s="5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6"/>
      <c r="M241" s="4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" customHeight="1" x14ac:dyDescent="0.2">
      <c r="A242" s="5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6"/>
      <c r="M242" s="4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" customHeight="1" x14ac:dyDescent="0.2">
      <c r="A243" s="5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6"/>
      <c r="M243" s="4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" customHeight="1" x14ac:dyDescent="0.2">
      <c r="A244" s="5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6"/>
      <c r="M244" s="4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" customHeight="1" x14ac:dyDescent="0.2">
      <c r="A245" s="5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6"/>
      <c r="M245" s="4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" customHeight="1" x14ac:dyDescent="0.2">
      <c r="A246" s="5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6"/>
      <c r="M246" s="4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" customHeight="1" x14ac:dyDescent="0.2">
      <c r="A247" s="5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6"/>
      <c r="M247" s="4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" customHeight="1" x14ac:dyDescent="0.2">
      <c r="A248" s="5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6"/>
      <c r="M248" s="4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" customHeight="1" x14ac:dyDescent="0.2">
      <c r="A249" s="5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6"/>
      <c r="M249" s="4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" customHeight="1" x14ac:dyDescent="0.2">
      <c r="A250" s="5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6"/>
      <c r="M250" s="4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" customHeight="1" x14ac:dyDescent="0.2">
      <c r="A251" s="5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6"/>
      <c r="M251" s="4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" customHeight="1" x14ac:dyDescent="0.2">
      <c r="A252" s="5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6"/>
      <c r="M252" s="4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" customHeight="1" x14ac:dyDescent="0.2">
      <c r="A253" s="5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6"/>
      <c r="M253" s="4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2" customHeight="1" x14ac:dyDescent="0.2">
      <c r="A254" s="5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6"/>
      <c r="M254" s="4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2" customHeight="1" x14ac:dyDescent="0.2">
      <c r="A255" s="5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6"/>
      <c r="M255" s="4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2" customHeight="1" x14ac:dyDescent="0.2">
      <c r="A256" s="5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6"/>
      <c r="M256" s="4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2" customHeight="1" x14ac:dyDescent="0.2">
      <c r="A257" s="5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6"/>
      <c r="M257" s="4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2" customHeight="1" x14ac:dyDescent="0.2">
      <c r="A258" s="5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6"/>
      <c r="M258" s="4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2"/>
    <row r="260" spans="1:26" ht="15.75" customHeight="1" x14ac:dyDescent="0.2"/>
    <row r="261" spans="1:26" ht="15.75" customHeight="1" x14ac:dyDescent="0.2"/>
    <row r="262" spans="1:26" ht="15.75" customHeight="1" x14ac:dyDescent="0.2"/>
    <row r="263" spans="1:26" ht="15.75" customHeight="1" x14ac:dyDescent="0.2"/>
    <row r="264" spans="1:26" ht="15.75" customHeight="1" x14ac:dyDescent="0.2"/>
    <row r="265" spans="1:26" ht="15.75" customHeight="1" x14ac:dyDescent="0.2"/>
    <row r="266" spans="1:26" ht="15.75" customHeight="1" x14ac:dyDescent="0.2"/>
    <row r="267" spans="1:26" ht="15.75" customHeight="1" x14ac:dyDescent="0.2"/>
    <row r="268" spans="1:26" ht="15.75" customHeight="1" x14ac:dyDescent="0.2"/>
    <row r="269" spans="1:26" ht="15.75" customHeight="1" x14ac:dyDescent="0.2"/>
    <row r="270" spans="1:26" ht="15.75" customHeight="1" x14ac:dyDescent="0.2"/>
    <row r="271" spans="1:26" ht="15.75" customHeight="1" x14ac:dyDescent="0.2"/>
    <row r="272" spans="1:26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1">
    <mergeCell ref="Q11:T1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Z1000"/>
  <sheetViews>
    <sheetView workbookViewId="0">
      <selection activeCell="K33" sqref="K33"/>
    </sheetView>
  </sheetViews>
  <sheetFormatPr defaultColWidth="12.5703125" defaultRowHeight="15" customHeight="1" x14ac:dyDescent="0.2"/>
  <cols>
    <col min="1" max="1" width="31.85546875" customWidth="1"/>
    <col min="2" max="3" width="9.140625" customWidth="1"/>
    <col min="4" max="4" width="13.42578125" customWidth="1"/>
    <col min="5" max="6" width="10.42578125" customWidth="1"/>
    <col min="7" max="7" width="11.42578125" customWidth="1"/>
    <col min="8" max="8" width="10.42578125" customWidth="1"/>
    <col min="9" max="26" width="9.140625" customWidth="1"/>
  </cols>
  <sheetData>
    <row r="1" spans="1:26" ht="12" customHeight="1" x14ac:dyDescent="0.2">
      <c r="A1" s="84" t="s">
        <v>79</v>
      </c>
      <c r="B1" s="82"/>
      <c r="C1" s="82"/>
      <c r="D1" s="82"/>
      <c r="E1" s="82"/>
      <c r="F1" s="82"/>
      <c r="G1" s="82"/>
      <c r="H1" s="82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2" customHeight="1" x14ac:dyDescent="0.2">
      <c r="A2" s="85" t="s">
        <v>80</v>
      </c>
      <c r="B2" s="82"/>
      <c r="C2" s="82"/>
      <c r="D2" s="82"/>
      <c r="E2" s="82"/>
      <c r="F2" s="82"/>
      <c r="G2" s="82"/>
      <c r="H2" s="82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2" customHeight="1" x14ac:dyDescent="0.2">
      <c r="A3" s="51"/>
      <c r="B3" s="51"/>
      <c r="C3" s="52"/>
      <c r="D3" s="51"/>
      <c r="E3" s="53"/>
      <c r="F3" s="53"/>
      <c r="G3" s="54"/>
      <c r="H3" s="5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2" customHeight="1" x14ac:dyDescent="0.2">
      <c r="A4" s="86" t="s">
        <v>81</v>
      </c>
      <c r="B4" s="82"/>
      <c r="C4" s="82"/>
      <c r="D4" s="82"/>
      <c r="E4" s="82"/>
      <c r="F4" s="82"/>
      <c r="G4" s="82"/>
      <c r="H4" s="82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2" customHeight="1" x14ac:dyDescent="0.2">
      <c r="A5" s="86" t="s">
        <v>82</v>
      </c>
      <c r="B5" s="82"/>
      <c r="C5" s="82"/>
      <c r="D5" s="82"/>
      <c r="E5" s="82"/>
      <c r="F5" s="82"/>
      <c r="G5" s="82"/>
      <c r="H5" s="82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2" customHeight="1" x14ac:dyDescent="0.2">
      <c r="A6" s="87" t="s">
        <v>83</v>
      </c>
      <c r="B6" s="82"/>
      <c r="C6" s="82"/>
      <c r="D6" s="82"/>
      <c r="E6" s="82"/>
      <c r="F6" s="82"/>
      <c r="G6" s="82"/>
      <c r="H6" s="82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2" customHeight="1" x14ac:dyDescent="0.2">
      <c r="A7" s="5"/>
      <c r="B7" s="5"/>
      <c r="C7" s="5"/>
      <c r="D7" s="5"/>
      <c r="E7" s="55"/>
      <c r="F7" s="55"/>
      <c r="G7" s="55"/>
      <c r="H7" s="5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2" customHeight="1" x14ac:dyDescent="0.2">
      <c r="A8" s="56" t="s">
        <v>84</v>
      </c>
      <c r="B8" s="4"/>
      <c r="C8" s="4"/>
      <c r="D8" s="4"/>
      <c r="E8" s="57"/>
      <c r="F8" s="58"/>
      <c r="G8" s="55"/>
      <c r="H8" s="5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2" customHeight="1" x14ac:dyDescent="0.2">
      <c r="A9" s="5"/>
      <c r="B9" s="5"/>
      <c r="C9" s="5"/>
      <c r="D9" s="5"/>
      <c r="E9" s="55"/>
      <c r="F9" s="55"/>
      <c r="G9" s="55"/>
      <c r="H9" s="5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2" customHeight="1" x14ac:dyDescent="0.2">
      <c r="A10" s="59" t="s">
        <v>1</v>
      </c>
      <c r="B10" s="60" t="s">
        <v>2</v>
      </c>
      <c r="C10" s="60" t="s">
        <v>3</v>
      </c>
      <c r="D10" s="60" t="s">
        <v>10</v>
      </c>
      <c r="E10" s="61" t="s">
        <v>85</v>
      </c>
      <c r="F10" s="61" t="s">
        <v>12</v>
      </c>
      <c r="G10" s="61" t="s">
        <v>13</v>
      </c>
      <c r="H10" s="62" t="s">
        <v>14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2" customHeight="1" x14ac:dyDescent="0.2">
      <c r="A11" s="63" t="s">
        <v>15</v>
      </c>
      <c r="B11" s="64"/>
      <c r="C11" s="64"/>
      <c r="D11" s="65">
        <f>'2025-FULL'!J5</f>
        <v>8.2510300000000001</v>
      </c>
      <c r="E11" s="66">
        <f>'2025-FULL'!K5</f>
        <v>0.10750000000000001</v>
      </c>
      <c r="F11" s="67" t="str">
        <f>'2025-FULL'!L5</f>
        <v xml:space="preserve"> </v>
      </c>
      <c r="G11" s="66">
        <f>'2025-FULL'!M5</f>
        <v>6.2221666666666664</v>
      </c>
      <c r="H11" s="68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2" customHeight="1" x14ac:dyDescent="0.2">
      <c r="A12" s="18" t="str">
        <f>'2025-FULL'!A6</f>
        <v>1.5 KVA 1PH, 1.2kV BIL</v>
      </c>
      <c r="B12" s="19">
        <f>'2025-FULL'!B6</f>
        <v>58</v>
      </c>
      <c r="C12" s="19">
        <f>'2025-FULL'!C6</f>
        <v>243</v>
      </c>
      <c r="D12" s="69">
        <f>'2025-FULL'!J6</f>
        <v>0.47</v>
      </c>
      <c r="E12" s="70">
        <f>'2025-FULL'!K6</f>
        <v>3.67</v>
      </c>
      <c r="F12" s="70">
        <f>'2025-FULL'!L6</f>
        <v>4.1399999999999997</v>
      </c>
      <c r="G12" s="70">
        <f>'2025-FULL'!M6</f>
        <v>0.35</v>
      </c>
      <c r="H12" s="71">
        <f>'2025-FULL'!N6</f>
        <v>4.49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" customHeight="1" x14ac:dyDescent="0.2">
      <c r="A13" s="18" t="str">
        <f>'2025-FULL'!A7</f>
        <v>25 KVA 1 PH, 1.2kV BIL</v>
      </c>
      <c r="B13" s="19">
        <f>'2025-FULL'!B7</f>
        <v>150</v>
      </c>
      <c r="C13" s="19">
        <f>'2025-FULL'!C7</f>
        <v>900</v>
      </c>
      <c r="D13" s="69">
        <f>'2025-FULL'!J7</f>
        <v>1.33</v>
      </c>
      <c r="E13" s="70">
        <f>'2025-FULL'!K7</f>
        <v>9.77</v>
      </c>
      <c r="F13" s="70">
        <f>'2025-FULL'!L7</f>
        <v>11.1</v>
      </c>
      <c r="G13" s="70">
        <f>'2025-FULL'!M7</f>
        <v>1</v>
      </c>
      <c r="H13" s="71">
        <f>'2025-FULL'!N7</f>
        <v>12.1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2" customHeight="1" x14ac:dyDescent="0.2">
      <c r="A14" s="18" t="str">
        <f>'2025-FULL'!A8</f>
        <v>37.5 KVA 1 PH, 1.2kV BIL</v>
      </c>
      <c r="B14" s="19">
        <f>'2025-FULL'!B8</f>
        <v>200</v>
      </c>
      <c r="C14" s="19">
        <f>'2025-FULL'!C8</f>
        <v>1200</v>
      </c>
      <c r="D14" s="69">
        <f>'2025-FULL'!J8</f>
        <v>1.77</v>
      </c>
      <c r="E14" s="70">
        <f>'2025-FULL'!K8</f>
        <v>13.03</v>
      </c>
      <c r="F14" s="70">
        <f>'2025-FULL'!L8</f>
        <v>14.8</v>
      </c>
      <c r="G14" s="70">
        <f>'2025-FULL'!M8</f>
        <v>1.33</v>
      </c>
      <c r="H14" s="71">
        <f>'2025-FULL'!N8</f>
        <v>16.13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2" customHeight="1" x14ac:dyDescent="0.2">
      <c r="A15" s="18" t="str">
        <f>'2025-FULL'!A9</f>
        <v>50 KVA 1 PH, 1.2kV BIL</v>
      </c>
      <c r="B15" s="19">
        <f>'2025-FULL'!B9</f>
        <v>250</v>
      </c>
      <c r="C15" s="19">
        <f>'2025-FULL'!C9</f>
        <v>1600</v>
      </c>
      <c r="D15" s="69">
        <f>'2025-FULL'!J9</f>
        <v>2.25</v>
      </c>
      <c r="E15" s="70">
        <f>'2025-FULL'!K9</f>
        <v>16.39</v>
      </c>
      <c r="F15" s="70">
        <f>'2025-FULL'!L9</f>
        <v>18.64</v>
      </c>
      <c r="G15" s="70">
        <f>'2025-FULL'!M9</f>
        <v>1.7</v>
      </c>
      <c r="H15" s="71">
        <f>'2025-FULL'!N9</f>
        <v>20.34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2" customHeight="1" x14ac:dyDescent="0.2">
      <c r="A16" s="18" t="str">
        <f>'2025-FULL'!A10</f>
        <v>75 KVA 1 PH, 1.2kV BIL</v>
      </c>
      <c r="B16" s="19">
        <f>'2025-FULL'!B10</f>
        <v>350</v>
      </c>
      <c r="C16" s="19">
        <f>'2025-FULL'!C10</f>
        <v>1900</v>
      </c>
      <c r="D16" s="69">
        <f>'2025-FULL'!J10</f>
        <v>3.01</v>
      </c>
      <c r="E16" s="70">
        <f>'2025-FULL'!K10</f>
        <v>22.59</v>
      </c>
      <c r="F16" s="70">
        <f>'2025-FULL'!L10</f>
        <v>25.6</v>
      </c>
      <c r="G16" s="70">
        <f>'2025-FULL'!M10</f>
        <v>2.27</v>
      </c>
      <c r="H16" s="71">
        <f>'2025-FULL'!N10</f>
        <v>27.87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2" customHeight="1" x14ac:dyDescent="0.2">
      <c r="A17" s="18" t="str">
        <f>'2025-FULL'!A11</f>
        <v>100 KVA 1 PH, 1.2kV BIL</v>
      </c>
      <c r="B17" s="19">
        <f>'2025-FULL'!B11</f>
        <v>400</v>
      </c>
      <c r="C17" s="19">
        <f>'2025-FULL'!C11</f>
        <v>2600</v>
      </c>
      <c r="D17" s="69">
        <f>'2025-FULL'!J11</f>
        <v>3.62</v>
      </c>
      <c r="E17" s="70">
        <f>'2025-FULL'!K11</f>
        <v>26.26</v>
      </c>
      <c r="F17" s="70">
        <f>'2025-FULL'!L11</f>
        <v>29.88</v>
      </c>
      <c r="G17" s="70">
        <f>'2025-FULL'!M11</f>
        <v>2.73</v>
      </c>
      <c r="H17" s="71">
        <f>'2025-FULL'!N11</f>
        <v>32.61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2" customHeight="1" x14ac:dyDescent="0.2">
      <c r="A18" s="18" t="str">
        <f>'2025-FULL'!A12</f>
        <v>112.5 kVA 1 PH, 1.2kV BIL</v>
      </c>
      <c r="B18" s="19">
        <f>'2025-FULL'!B12</f>
        <v>447</v>
      </c>
      <c r="C18" s="19">
        <f>'2025-FULL'!C12</f>
        <v>2936</v>
      </c>
      <c r="D18" s="69">
        <f>'2025-FULL'!J12</f>
        <v>4.0599999999999996</v>
      </c>
      <c r="E18" s="70">
        <f>'2025-FULL'!K12</f>
        <v>29.38</v>
      </c>
      <c r="F18" s="70">
        <f>'2025-FULL'!L12</f>
        <v>33.44</v>
      </c>
      <c r="G18" s="70">
        <f>'2025-FULL'!M12</f>
        <v>3.06</v>
      </c>
      <c r="H18" s="71">
        <f>'2025-FULL'!N12</f>
        <v>36.5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2" customHeight="1" x14ac:dyDescent="0.2">
      <c r="A19" s="18" t="str">
        <f>'2025-FULL'!A13</f>
        <v>*150 KVA 1 PH, 1.2kV BIL</v>
      </c>
      <c r="B19" s="19">
        <f>'2025-FULL'!B13</f>
        <v>525</v>
      </c>
      <c r="C19" s="19">
        <f>'2025-FULL'!C13</f>
        <v>3500</v>
      </c>
      <c r="D19" s="69">
        <f>'2025-FULL'!J13</f>
        <v>4.8</v>
      </c>
      <c r="E19" s="70">
        <f>'2025-FULL'!K13</f>
        <v>34.56</v>
      </c>
      <c r="F19" s="70">
        <f>'2025-FULL'!L13</f>
        <v>39.36</v>
      </c>
      <c r="G19" s="70">
        <f>'2025-FULL'!M13</f>
        <v>3.62</v>
      </c>
      <c r="H19" s="71">
        <f>'2025-FULL'!N13</f>
        <v>42.98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2" customHeight="1" x14ac:dyDescent="0.2">
      <c r="A20" s="18" t="str">
        <f>'2025-FULL'!A14</f>
        <v>167 KVA 1 PH, 1.2kV BIL</v>
      </c>
      <c r="B20" s="19">
        <f>'2025-FULL'!B14</f>
        <v>650</v>
      </c>
      <c r="C20" s="19">
        <f>'2025-FULL'!C14</f>
        <v>4400</v>
      </c>
      <c r="D20" s="69">
        <f>'2025-FULL'!J14</f>
        <v>5.97</v>
      </c>
      <c r="E20" s="70">
        <f>'2025-FULL'!K14</f>
        <v>42.86</v>
      </c>
      <c r="F20" s="70">
        <f>'2025-FULL'!L14</f>
        <v>48.83</v>
      </c>
      <c r="G20" s="70">
        <f>'2025-FULL'!M14</f>
        <v>4.5</v>
      </c>
      <c r="H20" s="71">
        <f>'2025-FULL'!N14</f>
        <v>53.33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2" customHeight="1" x14ac:dyDescent="0.2">
      <c r="A21" s="18" t="str">
        <f>'2025-FULL'!A15</f>
        <v>175 KVA 1PH, 1.2kV BIL</v>
      </c>
      <c r="B21" s="19">
        <f>'2025-FULL'!B15</f>
        <v>665</v>
      </c>
      <c r="C21" s="19">
        <f>'2025-FULL'!C15</f>
        <v>4496</v>
      </c>
      <c r="D21" s="69">
        <f>'2025-FULL'!J15</f>
        <v>6.1</v>
      </c>
      <c r="E21" s="70">
        <f>'2025-FULL'!K15</f>
        <v>43.84</v>
      </c>
      <c r="F21" s="70">
        <f>'2025-FULL'!L15</f>
        <v>49.94</v>
      </c>
      <c r="G21" s="70">
        <f>'2025-FULL'!M15</f>
        <v>4.5999999999999996</v>
      </c>
      <c r="H21" s="71">
        <f>'2025-FULL'!N15</f>
        <v>54.54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2" customHeight="1" x14ac:dyDescent="0.2">
      <c r="A22" s="18" t="str">
        <f>'2025-FULL'!A16</f>
        <v>*200 KVA 1 PH, 1.2kV BIL</v>
      </c>
      <c r="B22" s="19">
        <f>'2025-FULL'!B16</f>
        <v>696</v>
      </c>
      <c r="C22" s="19">
        <f>'2025-FULL'!C16</f>
        <v>4700</v>
      </c>
      <c r="D22" s="69">
        <f>'2025-FULL'!J16</f>
        <v>6.38</v>
      </c>
      <c r="E22" s="70">
        <f>'2025-FULL'!K16</f>
        <v>45.88</v>
      </c>
      <c r="F22" s="70">
        <f>'2025-FULL'!L16</f>
        <v>52.26</v>
      </c>
      <c r="G22" s="70">
        <f>'2025-FULL'!M16</f>
        <v>4.8099999999999996</v>
      </c>
      <c r="H22" s="71">
        <f>'2025-FULL'!N16</f>
        <v>57.07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2" customHeight="1" x14ac:dyDescent="0.2">
      <c r="A23" s="18" t="str">
        <f>'2025-FULL'!A17</f>
        <v>*225 KVA 1 PH, 1.2kV BIL</v>
      </c>
      <c r="B23" s="19">
        <f>'2025-FULL'!B17</f>
        <v>748</v>
      </c>
      <c r="C23" s="19">
        <f>'2025-FULL'!C17</f>
        <v>5050</v>
      </c>
      <c r="D23" s="69">
        <f>'2025-FULL'!J17</f>
        <v>6.86</v>
      </c>
      <c r="E23" s="70">
        <f>'2025-FULL'!K17</f>
        <v>49.31</v>
      </c>
      <c r="F23" s="70">
        <f>'2025-FULL'!L17</f>
        <v>56.17</v>
      </c>
      <c r="G23" s="70">
        <f>'2025-FULL'!M17</f>
        <v>5.17</v>
      </c>
      <c r="H23" s="71">
        <f>'2025-FULL'!N17</f>
        <v>61.34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2" customHeight="1" x14ac:dyDescent="0.2">
      <c r="A24" s="18" t="str">
        <f>'2025-FULL'!A18</f>
        <v>250 KVA 1 PH, 1.2kV BIL</v>
      </c>
      <c r="B24" s="19">
        <f>'2025-FULL'!B18</f>
        <v>800</v>
      </c>
      <c r="C24" s="19">
        <f>'2025-FULL'!C18</f>
        <v>5400</v>
      </c>
      <c r="D24" s="69">
        <f>'2025-FULL'!J18</f>
        <v>7.34</v>
      </c>
      <c r="E24" s="70">
        <f>'2025-FULL'!K18</f>
        <v>52.73</v>
      </c>
      <c r="F24" s="70">
        <f>'2025-FULL'!L18</f>
        <v>60.07</v>
      </c>
      <c r="G24" s="70">
        <f>'2025-FULL'!M18</f>
        <v>5.53</v>
      </c>
      <c r="H24" s="71">
        <f>'2025-FULL'!N18</f>
        <v>65.599999999999994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2" customHeight="1" x14ac:dyDescent="0.2">
      <c r="A25" s="18" t="str">
        <f>'2025-FULL'!A19</f>
        <v>300 KVA 1 PH, 1.2kV BIL</v>
      </c>
      <c r="B25" s="19">
        <f>'2025-FULL'!B19</f>
        <v>920</v>
      </c>
      <c r="C25" s="19">
        <f>'2025-FULL'!C19</f>
        <v>6123</v>
      </c>
      <c r="D25" s="69">
        <f>'2025-FULL'!J19</f>
        <v>8.4</v>
      </c>
      <c r="E25" s="70">
        <f>'2025-FULL'!K19</f>
        <v>60.55</v>
      </c>
      <c r="F25" s="70">
        <f>'2025-FULL'!L19</f>
        <v>68.95</v>
      </c>
      <c r="G25" s="70">
        <f>'2025-FULL'!M19</f>
        <v>6.33</v>
      </c>
      <c r="H25" s="71">
        <f>'2025-FULL'!N19</f>
        <v>75.28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2" customHeight="1" x14ac:dyDescent="0.2">
      <c r="A26" s="18" t="str">
        <f>'2025-FULL'!A20</f>
        <v>333 KVA 1PH 1.2kV BIL</v>
      </c>
      <c r="B26" s="19">
        <f>'2025-FULL'!B20</f>
        <v>1000</v>
      </c>
      <c r="C26" s="19">
        <f>'2025-FULL'!C20</f>
        <v>6600</v>
      </c>
      <c r="D26" s="69">
        <f>'2025-FULL'!J20</f>
        <v>9.1</v>
      </c>
      <c r="E26" s="70">
        <f>'2025-FULL'!K20</f>
        <v>65.760000000000005</v>
      </c>
      <c r="F26" s="70">
        <f>'2025-FULL'!L20</f>
        <v>74.86</v>
      </c>
      <c r="G26" s="70">
        <f>'2025-FULL'!M20</f>
        <v>6.87</v>
      </c>
      <c r="H26" s="71">
        <f>'2025-FULL'!N20</f>
        <v>81.73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2" customHeight="1" x14ac:dyDescent="0.2">
      <c r="A27" s="18"/>
      <c r="B27" s="19"/>
      <c r="C27" s="19"/>
      <c r="D27" s="69"/>
      <c r="E27" s="70"/>
      <c r="F27" s="70"/>
      <c r="G27" s="70"/>
      <c r="H27" s="71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2" customHeight="1" x14ac:dyDescent="0.2">
      <c r="A28" s="18" t="str">
        <f>'2025-FULL'!A21</f>
        <v>*10 kVA 3 PH, 1.2kV BIL</v>
      </c>
      <c r="B28" s="19">
        <f>'2025-FULL'!B21</f>
        <v>83</v>
      </c>
      <c r="C28" s="19">
        <f>'2025-FULL'!C21</f>
        <v>400</v>
      </c>
      <c r="D28" s="69">
        <f>'2025-FULL'!J21</f>
        <v>0.69</v>
      </c>
      <c r="E28" s="70">
        <f>'2025-FULL'!K21</f>
        <v>5.3</v>
      </c>
      <c r="F28" s="70">
        <f>'2025-FULL'!L21</f>
        <v>5.99</v>
      </c>
      <c r="G28" s="70">
        <f>'2025-FULL'!M21</f>
        <v>0.52</v>
      </c>
      <c r="H28" s="71">
        <f>'2025-FULL'!N21</f>
        <v>6.51</v>
      </c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2" customHeight="1" x14ac:dyDescent="0.2">
      <c r="A29" s="18" t="str">
        <f>'2025-FULL'!A22</f>
        <v>*15 KVA 3 PH, 1.2kV BIL</v>
      </c>
      <c r="B29" s="19">
        <f>'2025-FULL'!B22</f>
        <v>125</v>
      </c>
      <c r="C29" s="19">
        <f>'2025-FULL'!C22</f>
        <v>650</v>
      </c>
      <c r="D29" s="69">
        <f>'2025-FULL'!J22</f>
        <v>1.06</v>
      </c>
      <c r="E29" s="70">
        <f>'2025-FULL'!K22</f>
        <v>8.0399999999999991</v>
      </c>
      <c r="F29" s="70">
        <f>'2025-FULL'!L22</f>
        <v>9.1</v>
      </c>
      <c r="G29" s="70">
        <f>'2025-FULL'!M22</f>
        <v>0.8</v>
      </c>
      <c r="H29" s="71">
        <f>'2025-FULL'!N22</f>
        <v>9.9</v>
      </c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2" customHeight="1" x14ac:dyDescent="0.2">
      <c r="A30" s="18" t="str">
        <f>'2025-FULL'!A23</f>
        <v>30 kVA 3PH, 1.2kV BIL</v>
      </c>
      <c r="B30" s="19">
        <f>'2025-FULL'!B23</f>
        <v>250</v>
      </c>
      <c r="C30" s="19">
        <f>'2025-FULL'!C23</f>
        <v>1300</v>
      </c>
      <c r="D30" s="69">
        <f>'2025-FULL'!J23</f>
        <v>2.12</v>
      </c>
      <c r="E30" s="70">
        <f>'2025-FULL'!K23</f>
        <v>16.07</v>
      </c>
      <c r="F30" s="70">
        <f>'2025-FULL'!L23</f>
        <v>18.190000000000001</v>
      </c>
      <c r="G30" s="70">
        <f>'2025-FULL'!M23</f>
        <v>1.6</v>
      </c>
      <c r="H30" s="71">
        <f>'2025-FULL'!N23</f>
        <v>19.79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2" customHeight="1" x14ac:dyDescent="0.2">
      <c r="A31" s="18" t="str">
        <f>'2025-FULL'!A24</f>
        <v>45 KVA 3 PH, 1.2kV BIL</v>
      </c>
      <c r="B31" s="19">
        <f>'2025-FULL'!B24</f>
        <v>300</v>
      </c>
      <c r="C31" s="19">
        <f>'2025-FULL'!C24</f>
        <v>1800</v>
      </c>
      <c r="D31" s="69">
        <f>'2025-FULL'!J24</f>
        <v>2.65</v>
      </c>
      <c r="E31" s="70">
        <f>'2025-FULL'!K24</f>
        <v>19.54</v>
      </c>
      <c r="F31" s="70">
        <f>'2025-FULL'!L24</f>
        <v>22.19</v>
      </c>
      <c r="G31" s="70">
        <f>'2025-FULL'!M24</f>
        <v>2</v>
      </c>
      <c r="H31" s="71">
        <f>'2025-FULL'!N24</f>
        <v>24.19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2" customHeight="1" x14ac:dyDescent="0.2">
      <c r="A32" s="18" t="str">
        <f>'2025-FULL'!A25</f>
        <v>75 KVA 3 PH, 1.2kV BIL</v>
      </c>
      <c r="B32" s="19">
        <f>'2025-FULL'!B25</f>
        <v>400</v>
      </c>
      <c r="C32" s="19">
        <f>'2025-FULL'!C25</f>
        <v>2400</v>
      </c>
      <c r="D32" s="69">
        <f>'2025-FULL'!J25</f>
        <v>3.54</v>
      </c>
      <c r="E32" s="70">
        <f>'2025-FULL'!K25</f>
        <v>26.05</v>
      </c>
      <c r="F32" s="70">
        <f>'2025-FULL'!L25</f>
        <v>29.59</v>
      </c>
      <c r="G32" s="70">
        <f>'2025-FULL'!M25</f>
        <v>2.67</v>
      </c>
      <c r="H32" s="71">
        <f>'2025-FULL'!N25</f>
        <v>32.26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2" customHeight="1" x14ac:dyDescent="0.2">
      <c r="A33" s="18" t="str">
        <f>'2025-FULL'!A26</f>
        <v>112.5 KVA 3 PH, 1.2kV BIL</v>
      </c>
      <c r="B33" s="19">
        <f>'2025-FULL'!B26</f>
        <v>600</v>
      </c>
      <c r="C33" s="19">
        <f>'2025-FULL'!C26</f>
        <v>3400</v>
      </c>
      <c r="D33" s="69">
        <f>'2025-FULL'!J26</f>
        <v>5.22</v>
      </c>
      <c r="E33" s="70">
        <f>'2025-FULL'!K26</f>
        <v>38.869999999999997</v>
      </c>
      <c r="F33" s="70">
        <f>'2025-FULL'!L26</f>
        <v>44.09</v>
      </c>
      <c r="G33" s="70">
        <f>'2025-FULL'!M26</f>
        <v>3.93</v>
      </c>
      <c r="H33" s="71">
        <f>'2025-FULL'!N26</f>
        <v>48.02</v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2" customHeight="1" x14ac:dyDescent="0.2">
      <c r="A34" s="18" t="str">
        <f>'2025-FULL'!A27</f>
        <v>125 KVA 3PH, 1.2kV BIL</v>
      </c>
      <c r="B34" s="21">
        <f>'2025-FULL'!B27</f>
        <v>633</v>
      </c>
      <c r="C34" s="21">
        <f>'2025-FULL'!C27</f>
        <v>3766.67</v>
      </c>
      <c r="D34" s="69">
        <f>'2025-FULL'!J27</f>
        <v>5.58</v>
      </c>
      <c r="E34" s="70">
        <f>'2025-FULL'!K27</f>
        <v>41.2</v>
      </c>
      <c r="F34" s="70">
        <f>'2025-FULL'!L27</f>
        <v>46.78</v>
      </c>
      <c r="G34" s="70">
        <f>'2025-FULL'!M27</f>
        <v>4.21</v>
      </c>
      <c r="H34" s="71">
        <f>'2025-FULL'!N27</f>
        <v>50.99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2" customHeight="1" x14ac:dyDescent="0.2">
      <c r="A35" s="18" t="str">
        <f>'2025-FULL'!A28</f>
        <v>150 KVA 3 PH, 1.2kV BIL</v>
      </c>
      <c r="B35" s="19">
        <f>'2025-FULL'!B28</f>
        <v>700</v>
      </c>
      <c r="C35" s="19">
        <f>'2025-FULL'!C28</f>
        <v>4500</v>
      </c>
      <c r="D35" s="69">
        <f>'2025-FULL'!J28</f>
        <v>6.32</v>
      </c>
      <c r="E35" s="70">
        <f>'2025-FULL'!K28</f>
        <v>45.91</v>
      </c>
      <c r="F35" s="70">
        <f>'2025-FULL'!L28</f>
        <v>52.23</v>
      </c>
      <c r="G35" s="70">
        <f>'2025-FULL'!M28</f>
        <v>4.7699999999999996</v>
      </c>
      <c r="H35" s="71">
        <f>'2025-FULL'!N28</f>
        <v>57</v>
      </c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2" customHeight="1" x14ac:dyDescent="0.2">
      <c r="A36" s="18" t="str">
        <f>'2025-FULL'!A29</f>
        <v>*175 KVA 3PH, 1.2kV BIL</v>
      </c>
      <c r="B36" s="19">
        <f>'2025-FULL'!B29</f>
        <v>766</v>
      </c>
      <c r="C36" s="19">
        <f>'2025-FULL'!C29</f>
        <v>4767</v>
      </c>
      <c r="D36" s="69">
        <f>'2025-FULL'!J29</f>
        <v>6.85</v>
      </c>
      <c r="E36" s="70">
        <f>'2025-FULL'!K29</f>
        <v>50.07</v>
      </c>
      <c r="F36" s="70">
        <f>'2025-FULL'!L29</f>
        <v>56.92</v>
      </c>
      <c r="G36" s="70">
        <f>'2025-FULL'!M29</f>
        <v>5.16</v>
      </c>
      <c r="H36" s="71">
        <f>'2025-FULL'!N29</f>
        <v>62.08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2" customHeight="1" x14ac:dyDescent="0.2">
      <c r="A37" s="18" t="str">
        <f>'2025-FULL'!A30</f>
        <v>*200 KVA 3PH, 1.2kV BIL</v>
      </c>
      <c r="B37" s="19">
        <f>'2025-FULL'!B30</f>
        <v>833</v>
      </c>
      <c r="C37" s="19">
        <f>'2025-FULL'!C30</f>
        <v>5033</v>
      </c>
      <c r="D37" s="69">
        <f>'2025-FULL'!J30</f>
        <v>7.38</v>
      </c>
      <c r="E37" s="70">
        <f>'2025-FULL'!K30</f>
        <v>54.29</v>
      </c>
      <c r="F37" s="70">
        <f>'2025-FULL'!L30</f>
        <v>61.67</v>
      </c>
      <c r="G37" s="70">
        <f>'2025-FULL'!M30</f>
        <v>5.56</v>
      </c>
      <c r="H37" s="71">
        <f>'2025-FULL'!N30</f>
        <v>67.23</v>
      </c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2" customHeight="1" x14ac:dyDescent="0.2">
      <c r="A38" s="18" t="str">
        <f>'2025-FULL'!A31</f>
        <v>225 KVA 3 PH, 1.2kV BIL</v>
      </c>
      <c r="B38" s="19">
        <f>'2025-FULL'!B31</f>
        <v>900</v>
      </c>
      <c r="C38" s="19">
        <f>'2025-FULL'!C31</f>
        <v>5300</v>
      </c>
      <c r="D38" s="69">
        <f>'2025-FULL'!J31</f>
        <v>7.91</v>
      </c>
      <c r="E38" s="70">
        <f>'2025-FULL'!K31</f>
        <v>58.51</v>
      </c>
      <c r="F38" s="70">
        <f>'2025-FULL'!L31</f>
        <v>66.42</v>
      </c>
      <c r="G38" s="70">
        <f>'2025-FULL'!M31</f>
        <v>5.97</v>
      </c>
      <c r="H38" s="71">
        <f>'2025-FULL'!N31</f>
        <v>72.39</v>
      </c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2" customHeight="1" x14ac:dyDescent="0.2">
      <c r="A39" s="18" t="str">
        <f>'2025-FULL'!A32</f>
        <v>300 KVA 3 PH, 1.2kV BIL</v>
      </c>
      <c r="B39" s="19">
        <f>'2025-FULL'!B32</f>
        <v>1100</v>
      </c>
      <c r="C39" s="19">
        <f>'2025-FULL'!C32</f>
        <v>6300</v>
      </c>
      <c r="D39" s="69">
        <f>'2025-FULL'!J32</f>
        <v>9.59</v>
      </c>
      <c r="E39" s="70">
        <f>'2025-FULL'!K32</f>
        <v>71.33</v>
      </c>
      <c r="F39" s="70">
        <f>'2025-FULL'!L32</f>
        <v>80.92</v>
      </c>
      <c r="G39" s="70">
        <f>'2025-FULL'!M32</f>
        <v>7.23</v>
      </c>
      <c r="H39" s="71">
        <f>'2025-FULL'!N32</f>
        <v>88.15</v>
      </c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2" customHeight="1" x14ac:dyDescent="0.2">
      <c r="A40" s="18" t="str">
        <f>'2025-FULL'!A33</f>
        <v>400 KVA 3 PH, 1.2kV BIL</v>
      </c>
      <c r="B40" s="19">
        <f>'2025-FULL'!B33</f>
        <v>1750</v>
      </c>
      <c r="C40" s="19">
        <f>'2025-FULL'!C33</f>
        <v>6950</v>
      </c>
      <c r="D40" s="69">
        <f>'2025-FULL'!J33</f>
        <v>13.9</v>
      </c>
      <c r="E40" s="70">
        <f>'2025-FULL'!K33</f>
        <v>110.27</v>
      </c>
      <c r="F40" s="70">
        <f>'2025-FULL'!L33</f>
        <v>124.17</v>
      </c>
      <c r="G40" s="70">
        <f>'2025-FULL'!M33</f>
        <v>10.48</v>
      </c>
      <c r="H40" s="71">
        <f>'2025-FULL'!N33</f>
        <v>134.65</v>
      </c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2" customHeight="1" x14ac:dyDescent="0.2">
      <c r="A41" s="18" t="str">
        <f>'2025-FULL'!A34</f>
        <v>*450 KVA 3PH, 1.2kV BIL</v>
      </c>
      <c r="B41" s="19">
        <f>'2025-FULL'!B34</f>
        <v>2075</v>
      </c>
      <c r="C41" s="19">
        <f>'2025-FULL'!C34</f>
        <v>7275</v>
      </c>
      <c r="D41" s="69">
        <f>'2025-FULL'!J34</f>
        <v>16.059999999999999</v>
      </c>
      <c r="E41" s="70">
        <f>'2025-FULL'!K34</f>
        <v>129.74</v>
      </c>
      <c r="F41" s="70">
        <f>'2025-FULL'!L34</f>
        <v>145.80000000000001</v>
      </c>
      <c r="G41" s="70">
        <f>'2025-FULL'!M34</f>
        <v>12.11</v>
      </c>
      <c r="H41" s="71">
        <f>'2025-FULL'!N34</f>
        <v>157.91</v>
      </c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2" customHeight="1" x14ac:dyDescent="0.2">
      <c r="A42" s="18" t="str">
        <f>'2025-FULL'!A35</f>
        <v>500 KVA 3 PH, 95kV BIL</v>
      </c>
      <c r="B42" s="19">
        <f>'2025-FULL'!B35</f>
        <v>2400</v>
      </c>
      <c r="C42" s="19">
        <f>'2025-FULL'!C35</f>
        <v>7600</v>
      </c>
      <c r="D42" s="69">
        <f>'2025-FULL'!J35</f>
        <v>18.21</v>
      </c>
      <c r="E42" s="70">
        <f>'2025-FULL'!K35</f>
        <v>149.19999999999999</v>
      </c>
      <c r="F42" s="70">
        <f>'2025-FULL'!L35</f>
        <v>167.41</v>
      </c>
      <c r="G42" s="70">
        <f>'2025-FULL'!M35</f>
        <v>13.73</v>
      </c>
      <c r="H42" s="71">
        <f>'2025-FULL'!N35</f>
        <v>181.14</v>
      </c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2" customHeight="1" x14ac:dyDescent="0.2">
      <c r="A43" s="18" t="str">
        <f>'2025-FULL'!A36</f>
        <v>750 KVA 3 PH, 95kV BIL</v>
      </c>
      <c r="B43" s="19">
        <f>'2025-FULL'!B36</f>
        <v>3000</v>
      </c>
      <c r="C43" s="19">
        <f>'2025-FULL'!C36</f>
        <v>12000</v>
      </c>
      <c r="D43" s="69">
        <f>'2025-FULL'!J36</f>
        <v>23.87</v>
      </c>
      <c r="E43" s="70">
        <f>'2025-FULL'!K36</f>
        <v>189.12</v>
      </c>
      <c r="F43" s="70">
        <f>'2025-FULL'!L36</f>
        <v>212.99</v>
      </c>
      <c r="G43" s="70">
        <f>'2025-FULL'!M36</f>
        <v>18</v>
      </c>
      <c r="H43" s="71">
        <f>'2025-FULL'!N36</f>
        <v>230.99</v>
      </c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2" customHeight="1" x14ac:dyDescent="0.2">
      <c r="A44" s="18" t="str">
        <f>'2025-FULL'!A37</f>
        <v>1000 KVA 3 PH, 95kV BIL</v>
      </c>
      <c r="B44" s="19">
        <f>'2025-FULL'!B37</f>
        <v>3400</v>
      </c>
      <c r="C44" s="19">
        <f>'2025-FULL'!C37</f>
        <v>13000</v>
      </c>
      <c r="D44" s="69">
        <f>'2025-FULL'!J37</f>
        <v>26.78</v>
      </c>
      <c r="E44" s="70">
        <f>'2025-FULL'!K37</f>
        <v>213.71</v>
      </c>
      <c r="F44" s="70">
        <f>'2025-FULL'!L37</f>
        <v>240.49</v>
      </c>
      <c r="G44" s="70">
        <f>'2025-FULL'!M37</f>
        <v>20.2</v>
      </c>
      <c r="H44" s="71">
        <f>'2025-FULL'!N37</f>
        <v>260.69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2" customHeight="1" x14ac:dyDescent="0.2">
      <c r="A45" s="18" t="str">
        <f>'2025-FULL'!A38</f>
        <v>1500 KVA 3 PH, 95kV BIL</v>
      </c>
      <c r="B45" s="19">
        <f>'2025-FULL'!B38</f>
        <v>4500</v>
      </c>
      <c r="C45" s="19">
        <f>'2025-FULL'!C38</f>
        <v>18000</v>
      </c>
      <c r="D45" s="69">
        <f>'2025-FULL'!J38</f>
        <v>35.799999999999997</v>
      </c>
      <c r="E45" s="70">
        <f>'2025-FULL'!K38</f>
        <v>283.68</v>
      </c>
      <c r="F45" s="70">
        <f>'2025-FULL'!L38</f>
        <v>319.48</v>
      </c>
      <c r="G45" s="70">
        <f>'2025-FULL'!M38</f>
        <v>27</v>
      </c>
      <c r="H45" s="71">
        <f>'2025-FULL'!N38</f>
        <v>346.48</v>
      </c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2" customHeight="1" x14ac:dyDescent="0.2">
      <c r="A46" s="18" t="str">
        <f>'2025-FULL'!A39</f>
        <v>2000 KVA 3 PH, 95kV BIL</v>
      </c>
      <c r="B46" s="19">
        <f>'2025-FULL'!B39</f>
        <v>5400</v>
      </c>
      <c r="C46" s="19">
        <f>'2025-FULL'!C39</f>
        <v>21000</v>
      </c>
      <c r="D46" s="69">
        <f>'2025-FULL'!J39</f>
        <v>42.7</v>
      </c>
      <c r="E46" s="70">
        <f>'2025-FULL'!K39</f>
        <v>339.79</v>
      </c>
      <c r="F46" s="70">
        <f>'2025-FULL'!L39</f>
        <v>382.49</v>
      </c>
      <c r="G46" s="70">
        <f>'2025-FULL'!M39</f>
        <v>32.200000000000003</v>
      </c>
      <c r="H46" s="71">
        <f>'2025-FULL'!N39</f>
        <v>414.69</v>
      </c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2" customHeight="1" x14ac:dyDescent="0.2">
      <c r="A47" s="18" t="str">
        <f>'2025-FULL'!A40</f>
        <v>2500 KVA 3 PH, 95kV BIL</v>
      </c>
      <c r="B47" s="19">
        <f>'2025-FULL'!B40</f>
        <v>6500</v>
      </c>
      <c r="C47" s="19">
        <f>'2025-FULL'!C40</f>
        <v>25000</v>
      </c>
      <c r="D47" s="69">
        <f>'2025-FULL'!J40</f>
        <v>51.27</v>
      </c>
      <c r="E47" s="70">
        <f>'2025-FULL'!K40</f>
        <v>408.71</v>
      </c>
      <c r="F47" s="70">
        <f>'2025-FULL'!L40</f>
        <v>459.98</v>
      </c>
      <c r="G47" s="70">
        <f>'2025-FULL'!M40</f>
        <v>38.659999999999997</v>
      </c>
      <c r="H47" s="71">
        <f>'2025-FULL'!N40</f>
        <v>498.64</v>
      </c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2" customHeight="1" x14ac:dyDescent="0.2">
      <c r="A48" s="18" t="str">
        <f>'2025-FULL'!A41</f>
        <v>3000 KVA 3PH, 95kV BIL</v>
      </c>
      <c r="B48" s="19">
        <f>'2025-FULL'!B41</f>
        <v>7700</v>
      </c>
      <c r="C48" s="19">
        <f>'2025-FULL'!C41</f>
        <v>29000</v>
      </c>
      <c r="D48" s="69">
        <f>'2025-FULL'!J41</f>
        <v>60.46</v>
      </c>
      <c r="E48" s="70">
        <f>'2025-FULL'!K41</f>
        <v>483.53</v>
      </c>
      <c r="F48" s="70">
        <f>'2025-FULL'!L41</f>
        <v>543.99</v>
      </c>
      <c r="G48" s="70">
        <f>'2025-FULL'!M41</f>
        <v>45.6</v>
      </c>
      <c r="H48" s="71">
        <f>'2025-FULL'!N41</f>
        <v>589.59</v>
      </c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2" customHeight="1" x14ac:dyDescent="0.2">
      <c r="A49" s="18" t="str">
        <f>'2025-FULL'!A42</f>
        <v>3750 KVA 3PH, 95kV BIL</v>
      </c>
      <c r="B49" s="19">
        <f>'2025-FULL'!B42</f>
        <v>9500</v>
      </c>
      <c r="C49" s="19">
        <f>'2025-FULL'!C42</f>
        <v>35000</v>
      </c>
      <c r="D49" s="69">
        <f>'2025-FULL'!J42</f>
        <v>74.25</v>
      </c>
      <c r="E49" s="70">
        <f>'2025-FULL'!K42</f>
        <v>595.74</v>
      </c>
      <c r="F49" s="70">
        <f>'2025-FULL'!L42</f>
        <v>669.99</v>
      </c>
      <c r="G49" s="70">
        <f>'2025-FULL'!M42</f>
        <v>55.99</v>
      </c>
      <c r="H49" s="71">
        <f>'2025-FULL'!N42</f>
        <v>725.98</v>
      </c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2" customHeight="1" x14ac:dyDescent="0.2">
      <c r="A50" s="18" t="str">
        <f>'2025-FULL'!A43</f>
        <v>5000 KVA 3PH, 95kV BIL</v>
      </c>
      <c r="B50" s="19">
        <f>'2025-FULL'!B43</f>
        <v>11000</v>
      </c>
      <c r="C50" s="19">
        <f>'2025-FULL'!C43</f>
        <v>39000</v>
      </c>
      <c r="D50" s="69">
        <f>'2025-FULL'!J43</f>
        <v>85.3</v>
      </c>
      <c r="E50" s="70">
        <f>'2025-FULL'!K43</f>
        <v>688.21</v>
      </c>
      <c r="F50" s="70">
        <f>'2025-FULL'!L43</f>
        <v>773.51</v>
      </c>
      <c r="G50" s="70">
        <f>'2025-FULL'!M43</f>
        <v>64.33</v>
      </c>
      <c r="H50" s="71">
        <f>'2025-FULL'!N43</f>
        <v>837.84</v>
      </c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2" customHeight="1" x14ac:dyDescent="0.2">
      <c r="A51" s="72"/>
      <c r="B51" s="73"/>
      <c r="C51" s="73"/>
      <c r="D51" s="74"/>
      <c r="E51" s="75"/>
      <c r="F51" s="75"/>
      <c r="G51" s="75"/>
      <c r="H51" s="7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2" customHeight="1" x14ac:dyDescent="0.2">
      <c r="A52" s="5" t="s">
        <v>86</v>
      </c>
      <c r="B52" s="4"/>
      <c r="C52" s="4"/>
      <c r="D52" s="76"/>
      <c r="E52" s="58"/>
      <c r="F52" s="58"/>
      <c r="G52" s="58"/>
      <c r="H52" s="58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2" customHeight="1" x14ac:dyDescent="0.2">
      <c r="A53" s="5" t="s">
        <v>87</v>
      </c>
      <c r="B53" s="4"/>
      <c r="C53" s="4"/>
      <c r="D53" s="4"/>
      <c r="E53" s="58"/>
      <c r="F53" s="57"/>
      <c r="G53" s="58"/>
      <c r="H53" s="5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2" customHeight="1" x14ac:dyDescent="0.2">
      <c r="A54" s="5" t="s">
        <v>69</v>
      </c>
      <c r="B54" s="4"/>
      <c r="C54" s="4"/>
      <c r="D54" s="4"/>
      <c r="E54" s="58"/>
      <c r="F54" s="57"/>
      <c r="G54" s="58"/>
      <c r="H54" s="5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2" customHeight="1" x14ac:dyDescent="0.2">
      <c r="A55" s="5"/>
      <c r="B55" s="4"/>
      <c r="C55" s="4"/>
      <c r="D55" s="4"/>
      <c r="E55" s="58"/>
      <c r="F55" s="58"/>
      <c r="G55" s="58"/>
      <c r="H55" s="58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2" customHeight="1" x14ac:dyDescent="0.2">
      <c r="A56" s="5" t="s">
        <v>88</v>
      </c>
      <c r="B56" s="5"/>
      <c r="C56" s="5"/>
      <c r="D56" s="5"/>
      <c r="E56" s="55"/>
      <c r="F56" s="55"/>
      <c r="G56" s="55"/>
      <c r="H56" s="5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2" customHeight="1" x14ac:dyDescent="0.2">
      <c r="A57" s="83"/>
      <c r="B57" s="82"/>
      <c r="C57" s="82"/>
      <c r="D57" s="82"/>
      <c r="E57" s="82"/>
      <c r="F57" s="82"/>
      <c r="G57" s="82"/>
      <c r="H57" s="82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2" customHeight="1" x14ac:dyDescent="0.2">
      <c r="A58" s="82"/>
      <c r="B58" s="82"/>
      <c r="C58" s="82"/>
      <c r="D58" s="82"/>
      <c r="E58" s="82"/>
      <c r="F58" s="82"/>
      <c r="G58" s="82"/>
      <c r="H58" s="82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2" customHeight="1" x14ac:dyDescent="0.2">
      <c r="A59" s="5"/>
      <c r="B59" s="5"/>
      <c r="C59" s="5"/>
      <c r="D59" s="5"/>
      <c r="E59" s="55"/>
      <c r="F59" s="55"/>
      <c r="G59" s="55"/>
      <c r="H59" s="5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2" customHeight="1" x14ac:dyDescent="0.2">
      <c r="A60" s="5"/>
      <c r="B60" s="5"/>
      <c r="C60" s="5"/>
      <c r="D60" s="5"/>
      <c r="E60" s="55"/>
      <c r="F60" s="55"/>
      <c r="G60" s="55"/>
      <c r="H60" s="5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2" customHeight="1" x14ac:dyDescent="0.2">
      <c r="B61" s="5"/>
      <c r="C61" s="5"/>
      <c r="D61" s="5"/>
      <c r="E61" s="55"/>
      <c r="F61" s="55"/>
      <c r="G61" s="55"/>
      <c r="H61" s="5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2" customHeight="1" x14ac:dyDescent="0.2">
      <c r="B62" s="5"/>
      <c r="C62" s="5"/>
      <c r="D62" s="5"/>
      <c r="E62" s="55"/>
      <c r="F62" s="55"/>
      <c r="G62" s="55"/>
      <c r="H62" s="5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2" customHeight="1" x14ac:dyDescent="0.2">
      <c r="B63" s="5"/>
      <c r="C63" s="5"/>
      <c r="D63" s="5"/>
      <c r="E63" s="55"/>
      <c r="F63" s="55"/>
      <c r="G63" s="55"/>
      <c r="H63" s="5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2" customHeight="1" x14ac:dyDescent="0.2">
      <c r="B64" s="5"/>
      <c r="C64" s="5"/>
      <c r="D64" s="5"/>
      <c r="E64" s="55"/>
      <c r="F64" s="55"/>
      <c r="G64" s="55"/>
      <c r="H64" s="5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" customHeight="1" x14ac:dyDescent="0.2">
      <c r="B65" s="5"/>
      <c r="C65" s="5"/>
      <c r="D65" s="5"/>
      <c r="E65" s="55"/>
      <c r="F65" s="55"/>
      <c r="G65" s="55"/>
      <c r="H65" s="5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" customHeight="1" x14ac:dyDescent="0.2">
      <c r="A66" s="5"/>
      <c r="B66" s="5"/>
      <c r="C66" s="5"/>
      <c r="D66" s="5"/>
      <c r="E66" s="55"/>
      <c r="F66" s="55"/>
      <c r="G66" s="55"/>
      <c r="H66" s="5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" customHeight="1" x14ac:dyDescent="0.2">
      <c r="A67" s="5"/>
      <c r="B67" s="5"/>
      <c r="C67" s="5"/>
      <c r="D67" s="5"/>
      <c r="E67" s="55"/>
      <c r="F67" s="55"/>
      <c r="G67" s="55"/>
      <c r="H67" s="5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" customHeight="1" x14ac:dyDescent="0.2">
      <c r="A68" s="5"/>
      <c r="B68" s="5"/>
      <c r="C68" s="5"/>
      <c r="D68" s="5"/>
      <c r="E68" s="55"/>
      <c r="F68" s="55"/>
      <c r="G68" s="55"/>
      <c r="H68" s="5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" customHeight="1" x14ac:dyDescent="0.2">
      <c r="A69" s="5"/>
      <c r="B69" s="5"/>
      <c r="C69" s="5"/>
      <c r="D69" s="5"/>
      <c r="E69" s="55"/>
      <c r="F69" s="55"/>
      <c r="G69" s="55"/>
      <c r="H69" s="5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" customHeight="1" x14ac:dyDescent="0.2">
      <c r="A70" s="5"/>
      <c r="B70" s="5"/>
      <c r="C70" s="5"/>
      <c r="D70" s="5"/>
      <c r="E70" s="55"/>
      <c r="F70" s="55"/>
      <c r="G70" s="55"/>
      <c r="H70" s="5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" customHeight="1" x14ac:dyDescent="0.2">
      <c r="A71" s="5"/>
      <c r="B71" s="5"/>
      <c r="C71" s="5"/>
      <c r="D71" s="5"/>
      <c r="E71" s="55"/>
      <c r="F71" s="55"/>
      <c r="G71" s="55"/>
      <c r="H71" s="5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" customHeight="1" x14ac:dyDescent="0.2">
      <c r="A72" s="5"/>
      <c r="B72" s="5"/>
      <c r="C72" s="5"/>
      <c r="D72" s="5"/>
      <c r="E72" s="55"/>
      <c r="F72" s="55"/>
      <c r="G72" s="55"/>
      <c r="H72" s="5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" customHeight="1" x14ac:dyDescent="0.2">
      <c r="A73" s="5"/>
      <c r="B73" s="5"/>
      <c r="C73" s="5"/>
      <c r="D73" s="5"/>
      <c r="E73" s="55"/>
      <c r="F73" s="55"/>
      <c r="G73" s="55"/>
      <c r="H73" s="5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" customHeight="1" x14ac:dyDescent="0.2">
      <c r="A74" s="5"/>
      <c r="B74" s="5"/>
      <c r="C74" s="5"/>
      <c r="D74" s="5"/>
      <c r="E74" s="55"/>
      <c r="F74" s="55"/>
      <c r="G74" s="55"/>
      <c r="H74" s="5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" customHeight="1" x14ac:dyDescent="0.2">
      <c r="A75" s="5"/>
      <c r="B75" s="5"/>
      <c r="C75" s="5"/>
      <c r="D75" s="5"/>
      <c r="E75" s="55"/>
      <c r="F75" s="55"/>
      <c r="G75" s="55"/>
      <c r="H75" s="5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" customHeight="1" x14ac:dyDescent="0.2">
      <c r="A76" s="5"/>
      <c r="B76" s="5"/>
      <c r="C76" s="5"/>
      <c r="D76" s="5"/>
      <c r="E76" s="55"/>
      <c r="F76" s="55"/>
      <c r="G76" s="55"/>
      <c r="H76" s="5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" customHeight="1" x14ac:dyDescent="0.2">
      <c r="A77" s="5"/>
      <c r="B77" s="5"/>
      <c r="C77" s="5"/>
      <c r="D77" s="5"/>
      <c r="E77" s="55"/>
      <c r="F77" s="55"/>
      <c r="G77" s="55"/>
      <c r="H77" s="5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" customHeight="1" x14ac:dyDescent="0.2">
      <c r="A78" s="5"/>
      <c r="B78" s="5"/>
      <c r="C78" s="5"/>
      <c r="D78" s="5"/>
      <c r="E78" s="55"/>
      <c r="F78" s="55"/>
      <c r="G78" s="55"/>
      <c r="H78" s="5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" customHeight="1" x14ac:dyDescent="0.2">
      <c r="A79" s="5"/>
      <c r="B79" s="5"/>
      <c r="C79" s="5"/>
      <c r="D79" s="5"/>
      <c r="E79" s="55"/>
      <c r="F79" s="55"/>
      <c r="G79" s="55"/>
      <c r="H79" s="5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" customHeight="1" x14ac:dyDescent="0.2">
      <c r="A80" s="5"/>
      <c r="B80" s="5"/>
      <c r="C80" s="5"/>
      <c r="D80" s="5"/>
      <c r="E80" s="55"/>
      <c r="F80" s="55"/>
      <c r="G80" s="55"/>
      <c r="H80" s="5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" customHeight="1" x14ac:dyDescent="0.2">
      <c r="A81" s="5"/>
      <c r="B81" s="5"/>
      <c r="C81" s="5"/>
      <c r="D81" s="5"/>
      <c r="E81" s="55"/>
      <c r="F81" s="55"/>
      <c r="G81" s="55"/>
      <c r="H81" s="5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" customHeight="1" x14ac:dyDescent="0.2">
      <c r="A82" s="5"/>
      <c r="B82" s="5"/>
      <c r="C82" s="5"/>
      <c r="D82" s="5"/>
      <c r="E82" s="55"/>
      <c r="F82" s="55"/>
      <c r="G82" s="55"/>
      <c r="H82" s="5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" customHeight="1" x14ac:dyDescent="0.2">
      <c r="A83" s="5"/>
      <c r="B83" s="5"/>
      <c r="C83" s="5"/>
      <c r="D83" s="5"/>
      <c r="E83" s="55"/>
      <c r="F83" s="55"/>
      <c r="G83" s="55"/>
      <c r="H83" s="5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" customHeight="1" x14ac:dyDescent="0.2">
      <c r="A84" s="5"/>
      <c r="B84" s="5"/>
      <c r="C84" s="5"/>
      <c r="D84" s="5"/>
      <c r="E84" s="55"/>
      <c r="F84" s="55"/>
      <c r="G84" s="55"/>
      <c r="H84" s="5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" customHeight="1" x14ac:dyDescent="0.2">
      <c r="A85" s="5"/>
      <c r="B85" s="5"/>
      <c r="C85" s="5"/>
      <c r="D85" s="5"/>
      <c r="E85" s="55"/>
      <c r="F85" s="55"/>
      <c r="G85" s="55"/>
      <c r="H85" s="5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" customHeight="1" x14ac:dyDescent="0.2">
      <c r="A86" s="5"/>
      <c r="B86" s="5"/>
      <c r="C86" s="5"/>
      <c r="D86" s="5"/>
      <c r="E86" s="55"/>
      <c r="F86" s="55"/>
      <c r="G86" s="55"/>
      <c r="H86" s="5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" customHeight="1" x14ac:dyDescent="0.2">
      <c r="A87" s="5"/>
      <c r="B87" s="5"/>
      <c r="C87" s="5"/>
      <c r="D87" s="5"/>
      <c r="E87" s="55"/>
      <c r="F87" s="55"/>
      <c r="G87" s="55"/>
      <c r="H87" s="5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" customHeight="1" x14ac:dyDescent="0.2">
      <c r="A88" s="5"/>
      <c r="B88" s="5"/>
      <c r="C88" s="5"/>
      <c r="D88" s="5"/>
      <c r="E88" s="55"/>
      <c r="F88" s="55"/>
      <c r="G88" s="55"/>
      <c r="H88" s="5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" customHeight="1" x14ac:dyDescent="0.2">
      <c r="A89" s="5"/>
      <c r="B89" s="5"/>
      <c r="C89" s="5"/>
      <c r="D89" s="5"/>
      <c r="E89" s="55"/>
      <c r="F89" s="55"/>
      <c r="G89" s="55"/>
      <c r="H89" s="5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" customHeight="1" x14ac:dyDescent="0.2">
      <c r="A90" s="5"/>
      <c r="B90" s="5"/>
      <c r="C90" s="5"/>
      <c r="D90" s="5"/>
      <c r="E90" s="55"/>
      <c r="F90" s="55"/>
      <c r="G90" s="55"/>
      <c r="H90" s="5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" customHeight="1" x14ac:dyDescent="0.2">
      <c r="A91" s="5"/>
      <c r="B91" s="5"/>
      <c r="C91" s="5"/>
      <c r="D91" s="5"/>
      <c r="E91" s="55"/>
      <c r="F91" s="55"/>
      <c r="G91" s="55"/>
      <c r="H91" s="5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" customHeight="1" x14ac:dyDescent="0.2">
      <c r="A92" s="5"/>
      <c r="B92" s="5"/>
      <c r="C92" s="5"/>
      <c r="D92" s="5"/>
      <c r="E92" s="55"/>
      <c r="F92" s="55"/>
      <c r="G92" s="55"/>
      <c r="H92" s="5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" customHeight="1" x14ac:dyDescent="0.2">
      <c r="A93" s="5"/>
      <c r="B93" s="5"/>
      <c r="C93" s="5"/>
      <c r="D93" s="5"/>
      <c r="E93" s="55"/>
      <c r="F93" s="55"/>
      <c r="G93" s="55"/>
      <c r="H93" s="5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" customHeight="1" x14ac:dyDescent="0.2">
      <c r="A94" s="5"/>
      <c r="B94" s="5"/>
      <c r="C94" s="5"/>
      <c r="D94" s="5"/>
      <c r="E94" s="55"/>
      <c r="F94" s="55"/>
      <c r="G94" s="55"/>
      <c r="H94" s="5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" customHeight="1" x14ac:dyDescent="0.2">
      <c r="A95" s="5"/>
      <c r="B95" s="5"/>
      <c r="C95" s="5"/>
      <c r="D95" s="5"/>
      <c r="E95" s="55"/>
      <c r="F95" s="55"/>
      <c r="G95" s="55"/>
      <c r="H95" s="5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" customHeight="1" x14ac:dyDescent="0.2">
      <c r="A96" s="5"/>
      <c r="B96" s="5"/>
      <c r="C96" s="5"/>
      <c r="D96" s="5"/>
      <c r="E96" s="55"/>
      <c r="F96" s="55"/>
      <c r="G96" s="55"/>
      <c r="H96" s="5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" customHeight="1" x14ac:dyDescent="0.2">
      <c r="A97" s="5"/>
      <c r="B97" s="5"/>
      <c r="C97" s="5"/>
      <c r="D97" s="5"/>
      <c r="E97" s="55"/>
      <c r="F97" s="55"/>
      <c r="G97" s="55"/>
      <c r="H97" s="5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" customHeight="1" x14ac:dyDescent="0.2">
      <c r="A98" s="5"/>
      <c r="B98" s="5"/>
      <c r="C98" s="5"/>
      <c r="D98" s="5"/>
      <c r="E98" s="55"/>
      <c r="F98" s="55"/>
      <c r="G98" s="55"/>
      <c r="H98" s="5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" customHeight="1" x14ac:dyDescent="0.2">
      <c r="A99" s="5"/>
      <c r="B99" s="5"/>
      <c r="C99" s="5"/>
      <c r="D99" s="5"/>
      <c r="E99" s="55"/>
      <c r="F99" s="55"/>
      <c r="G99" s="55"/>
      <c r="H99" s="5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" customHeight="1" x14ac:dyDescent="0.2">
      <c r="A100" s="5"/>
      <c r="B100" s="5"/>
      <c r="C100" s="5"/>
      <c r="D100" s="5"/>
      <c r="E100" s="55"/>
      <c r="F100" s="55"/>
      <c r="G100" s="55"/>
      <c r="H100" s="5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" customHeight="1" x14ac:dyDescent="0.2">
      <c r="A101" s="5"/>
      <c r="B101" s="5"/>
      <c r="C101" s="5"/>
      <c r="D101" s="5"/>
      <c r="E101" s="55"/>
      <c r="F101" s="55"/>
      <c r="G101" s="55"/>
      <c r="H101" s="5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" customHeight="1" x14ac:dyDescent="0.2">
      <c r="A102" s="5"/>
      <c r="B102" s="5"/>
      <c r="C102" s="5"/>
      <c r="D102" s="5"/>
      <c r="E102" s="55"/>
      <c r="F102" s="55"/>
      <c r="G102" s="55"/>
      <c r="H102" s="5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" customHeight="1" x14ac:dyDescent="0.2">
      <c r="A103" s="5"/>
      <c r="B103" s="5"/>
      <c r="C103" s="5"/>
      <c r="D103" s="5"/>
      <c r="E103" s="55"/>
      <c r="F103" s="55"/>
      <c r="G103" s="55"/>
      <c r="H103" s="5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" customHeight="1" x14ac:dyDescent="0.2">
      <c r="A104" s="5"/>
      <c r="B104" s="5"/>
      <c r="C104" s="5"/>
      <c r="D104" s="5"/>
      <c r="E104" s="55"/>
      <c r="F104" s="55"/>
      <c r="G104" s="55"/>
      <c r="H104" s="5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" customHeight="1" x14ac:dyDescent="0.2">
      <c r="A105" s="5"/>
      <c r="B105" s="5"/>
      <c r="C105" s="5"/>
      <c r="D105" s="5"/>
      <c r="E105" s="55"/>
      <c r="F105" s="55"/>
      <c r="G105" s="55"/>
      <c r="H105" s="5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" customHeight="1" x14ac:dyDescent="0.2">
      <c r="A106" s="5"/>
      <c r="B106" s="5"/>
      <c r="C106" s="5"/>
      <c r="D106" s="5"/>
      <c r="E106" s="55"/>
      <c r="F106" s="55"/>
      <c r="G106" s="55"/>
      <c r="H106" s="5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" customHeight="1" x14ac:dyDescent="0.2">
      <c r="A107" s="5"/>
      <c r="B107" s="5"/>
      <c r="C107" s="5"/>
      <c r="D107" s="5"/>
      <c r="E107" s="55"/>
      <c r="F107" s="55"/>
      <c r="G107" s="55"/>
      <c r="H107" s="5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" customHeight="1" x14ac:dyDescent="0.2">
      <c r="A108" s="5"/>
      <c r="B108" s="5"/>
      <c r="C108" s="5"/>
      <c r="D108" s="5"/>
      <c r="E108" s="55"/>
      <c r="F108" s="55"/>
      <c r="G108" s="55"/>
      <c r="H108" s="5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" customHeight="1" x14ac:dyDescent="0.2">
      <c r="A109" s="5"/>
      <c r="B109" s="5"/>
      <c r="C109" s="5"/>
      <c r="D109" s="5"/>
      <c r="E109" s="55"/>
      <c r="F109" s="55"/>
      <c r="G109" s="55"/>
      <c r="H109" s="5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" customHeight="1" x14ac:dyDescent="0.2">
      <c r="A110" s="5"/>
      <c r="B110" s="5"/>
      <c r="C110" s="5"/>
      <c r="D110" s="5"/>
      <c r="E110" s="55"/>
      <c r="F110" s="55"/>
      <c r="G110" s="55"/>
      <c r="H110" s="5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" customHeight="1" x14ac:dyDescent="0.2">
      <c r="A111" s="5"/>
      <c r="B111" s="5"/>
      <c r="C111" s="5"/>
      <c r="D111" s="5"/>
      <c r="E111" s="55"/>
      <c r="F111" s="55"/>
      <c r="G111" s="55"/>
      <c r="H111" s="5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" customHeight="1" x14ac:dyDescent="0.2">
      <c r="A112" s="5"/>
      <c r="B112" s="5"/>
      <c r="C112" s="5"/>
      <c r="D112" s="5"/>
      <c r="E112" s="55"/>
      <c r="F112" s="55"/>
      <c r="G112" s="55"/>
      <c r="H112" s="5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" customHeight="1" x14ac:dyDescent="0.2">
      <c r="A113" s="5"/>
      <c r="B113" s="5"/>
      <c r="C113" s="5"/>
      <c r="D113" s="5"/>
      <c r="E113" s="55"/>
      <c r="F113" s="55"/>
      <c r="G113" s="55"/>
      <c r="H113" s="5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" customHeight="1" x14ac:dyDescent="0.2">
      <c r="A114" s="5"/>
      <c r="B114" s="5"/>
      <c r="C114" s="5"/>
      <c r="D114" s="5"/>
      <c r="E114" s="55"/>
      <c r="F114" s="55"/>
      <c r="G114" s="55"/>
      <c r="H114" s="5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" customHeight="1" x14ac:dyDescent="0.2">
      <c r="A115" s="5"/>
      <c r="B115" s="5"/>
      <c r="C115" s="5"/>
      <c r="D115" s="5"/>
      <c r="E115" s="55"/>
      <c r="F115" s="55"/>
      <c r="G115" s="55"/>
      <c r="H115" s="5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" customHeight="1" x14ac:dyDescent="0.2">
      <c r="A116" s="5"/>
      <c r="B116" s="5"/>
      <c r="C116" s="5"/>
      <c r="D116" s="5"/>
      <c r="E116" s="55"/>
      <c r="F116" s="55"/>
      <c r="G116" s="55"/>
      <c r="H116" s="5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" customHeight="1" x14ac:dyDescent="0.2">
      <c r="A117" s="5"/>
      <c r="B117" s="5"/>
      <c r="C117" s="5"/>
      <c r="D117" s="5"/>
      <c r="E117" s="55"/>
      <c r="F117" s="55"/>
      <c r="G117" s="55"/>
      <c r="H117" s="5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" customHeight="1" x14ac:dyDescent="0.2">
      <c r="A118" s="5"/>
      <c r="B118" s="5"/>
      <c r="C118" s="5"/>
      <c r="D118" s="5"/>
      <c r="E118" s="55"/>
      <c r="F118" s="55"/>
      <c r="G118" s="55"/>
      <c r="H118" s="5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" customHeight="1" x14ac:dyDescent="0.2">
      <c r="A119" s="5"/>
      <c r="B119" s="5"/>
      <c r="C119" s="5"/>
      <c r="D119" s="5"/>
      <c r="E119" s="55"/>
      <c r="F119" s="55"/>
      <c r="G119" s="55"/>
      <c r="H119" s="5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" customHeight="1" x14ac:dyDescent="0.2">
      <c r="A120" s="5"/>
      <c r="B120" s="5"/>
      <c r="C120" s="5"/>
      <c r="D120" s="5"/>
      <c r="E120" s="55"/>
      <c r="F120" s="55"/>
      <c r="G120" s="55"/>
      <c r="H120" s="5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" customHeight="1" x14ac:dyDescent="0.2">
      <c r="A121" s="5"/>
      <c r="B121" s="5"/>
      <c r="C121" s="5"/>
      <c r="D121" s="5"/>
      <c r="E121" s="55"/>
      <c r="F121" s="55"/>
      <c r="G121" s="55"/>
      <c r="H121" s="5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" customHeight="1" x14ac:dyDescent="0.2">
      <c r="A122" s="5"/>
      <c r="B122" s="5"/>
      <c r="C122" s="5"/>
      <c r="D122" s="5"/>
      <c r="E122" s="55"/>
      <c r="F122" s="55"/>
      <c r="G122" s="55"/>
      <c r="H122" s="5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" customHeight="1" x14ac:dyDescent="0.2">
      <c r="A123" s="5"/>
      <c r="B123" s="5"/>
      <c r="C123" s="5"/>
      <c r="D123" s="5"/>
      <c r="E123" s="55"/>
      <c r="F123" s="55"/>
      <c r="G123" s="55"/>
      <c r="H123" s="5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" customHeight="1" x14ac:dyDescent="0.2">
      <c r="A124" s="5"/>
      <c r="B124" s="5"/>
      <c r="C124" s="5"/>
      <c r="D124" s="5"/>
      <c r="E124" s="55"/>
      <c r="F124" s="55"/>
      <c r="G124" s="55"/>
      <c r="H124" s="5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" customHeight="1" x14ac:dyDescent="0.2">
      <c r="A125" s="5"/>
      <c r="B125" s="5"/>
      <c r="C125" s="5"/>
      <c r="D125" s="5"/>
      <c r="E125" s="55"/>
      <c r="F125" s="55"/>
      <c r="G125" s="55"/>
      <c r="H125" s="5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" customHeight="1" x14ac:dyDescent="0.2">
      <c r="A126" s="5"/>
      <c r="B126" s="5"/>
      <c r="C126" s="5"/>
      <c r="D126" s="5"/>
      <c r="E126" s="55"/>
      <c r="F126" s="55"/>
      <c r="G126" s="55"/>
      <c r="H126" s="5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" customHeight="1" x14ac:dyDescent="0.2">
      <c r="A127" s="5"/>
      <c r="B127" s="5"/>
      <c r="C127" s="5"/>
      <c r="D127" s="5"/>
      <c r="E127" s="55"/>
      <c r="F127" s="55"/>
      <c r="G127" s="55"/>
      <c r="H127" s="5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" customHeight="1" x14ac:dyDescent="0.2">
      <c r="A128" s="5"/>
      <c r="B128" s="5"/>
      <c r="C128" s="5"/>
      <c r="D128" s="5"/>
      <c r="E128" s="55"/>
      <c r="F128" s="55"/>
      <c r="G128" s="55"/>
      <c r="H128" s="5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" customHeight="1" x14ac:dyDescent="0.2">
      <c r="A129" s="5"/>
      <c r="B129" s="5"/>
      <c r="C129" s="5"/>
      <c r="D129" s="5"/>
      <c r="E129" s="55"/>
      <c r="F129" s="55"/>
      <c r="G129" s="55"/>
      <c r="H129" s="5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" customHeight="1" x14ac:dyDescent="0.2">
      <c r="A130" s="5"/>
      <c r="B130" s="5"/>
      <c r="C130" s="5"/>
      <c r="D130" s="5"/>
      <c r="E130" s="55"/>
      <c r="F130" s="55"/>
      <c r="G130" s="55"/>
      <c r="H130" s="5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" customHeight="1" x14ac:dyDescent="0.2">
      <c r="A131" s="5"/>
      <c r="B131" s="5"/>
      <c r="C131" s="5"/>
      <c r="D131" s="5"/>
      <c r="E131" s="55"/>
      <c r="F131" s="55"/>
      <c r="G131" s="55"/>
      <c r="H131" s="5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" customHeight="1" x14ac:dyDescent="0.2">
      <c r="A132" s="5"/>
      <c r="B132" s="5"/>
      <c r="C132" s="5"/>
      <c r="D132" s="5"/>
      <c r="E132" s="55"/>
      <c r="F132" s="55"/>
      <c r="G132" s="55"/>
      <c r="H132" s="5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" customHeight="1" x14ac:dyDescent="0.2">
      <c r="A133" s="5"/>
      <c r="B133" s="5"/>
      <c r="C133" s="5"/>
      <c r="D133" s="5"/>
      <c r="E133" s="55"/>
      <c r="F133" s="55"/>
      <c r="G133" s="55"/>
      <c r="H133" s="5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" customHeight="1" x14ac:dyDescent="0.2">
      <c r="A134" s="5"/>
      <c r="B134" s="5"/>
      <c r="C134" s="5"/>
      <c r="D134" s="5"/>
      <c r="E134" s="55"/>
      <c r="F134" s="55"/>
      <c r="G134" s="55"/>
      <c r="H134" s="5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" customHeight="1" x14ac:dyDescent="0.2">
      <c r="A135" s="5"/>
      <c r="B135" s="5"/>
      <c r="C135" s="5"/>
      <c r="D135" s="5"/>
      <c r="E135" s="55"/>
      <c r="F135" s="55"/>
      <c r="G135" s="55"/>
      <c r="H135" s="5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" customHeight="1" x14ac:dyDescent="0.2">
      <c r="A136" s="5"/>
      <c r="B136" s="5"/>
      <c r="C136" s="5"/>
      <c r="D136" s="5"/>
      <c r="E136" s="55"/>
      <c r="F136" s="55"/>
      <c r="G136" s="55"/>
      <c r="H136" s="5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" customHeight="1" x14ac:dyDescent="0.2">
      <c r="A137" s="5"/>
      <c r="B137" s="5"/>
      <c r="C137" s="5"/>
      <c r="D137" s="5"/>
      <c r="E137" s="55"/>
      <c r="F137" s="55"/>
      <c r="G137" s="55"/>
      <c r="H137" s="5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" customHeight="1" x14ac:dyDescent="0.2">
      <c r="A138" s="5"/>
      <c r="B138" s="5"/>
      <c r="C138" s="5"/>
      <c r="D138" s="5"/>
      <c r="E138" s="55"/>
      <c r="F138" s="55"/>
      <c r="G138" s="55"/>
      <c r="H138" s="5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" customHeight="1" x14ac:dyDescent="0.2">
      <c r="A139" s="5"/>
      <c r="B139" s="5"/>
      <c r="C139" s="5"/>
      <c r="D139" s="5"/>
      <c r="E139" s="55"/>
      <c r="F139" s="55"/>
      <c r="G139" s="55"/>
      <c r="H139" s="5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" customHeight="1" x14ac:dyDescent="0.2">
      <c r="A140" s="5"/>
      <c r="B140" s="5"/>
      <c r="C140" s="5"/>
      <c r="D140" s="5"/>
      <c r="E140" s="55"/>
      <c r="F140" s="55"/>
      <c r="G140" s="55"/>
      <c r="H140" s="5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" customHeight="1" x14ac:dyDescent="0.2">
      <c r="A141" s="5"/>
      <c r="B141" s="5"/>
      <c r="C141" s="5"/>
      <c r="D141" s="5"/>
      <c r="E141" s="55"/>
      <c r="F141" s="55"/>
      <c r="G141" s="55"/>
      <c r="H141" s="5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" customHeight="1" x14ac:dyDescent="0.2">
      <c r="A142" s="5"/>
      <c r="B142" s="5"/>
      <c r="C142" s="5"/>
      <c r="D142" s="5"/>
      <c r="E142" s="55"/>
      <c r="F142" s="55"/>
      <c r="G142" s="55"/>
      <c r="H142" s="5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" customHeight="1" x14ac:dyDescent="0.2">
      <c r="A143" s="5"/>
      <c r="B143" s="5"/>
      <c r="C143" s="5"/>
      <c r="D143" s="5"/>
      <c r="E143" s="55"/>
      <c r="F143" s="55"/>
      <c r="G143" s="55"/>
      <c r="H143" s="5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" customHeight="1" x14ac:dyDescent="0.2">
      <c r="A144" s="5"/>
      <c r="B144" s="5"/>
      <c r="C144" s="5"/>
      <c r="D144" s="5"/>
      <c r="E144" s="55"/>
      <c r="F144" s="55"/>
      <c r="G144" s="55"/>
      <c r="H144" s="5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" customHeight="1" x14ac:dyDescent="0.2">
      <c r="A145" s="5"/>
      <c r="B145" s="5"/>
      <c r="C145" s="5"/>
      <c r="D145" s="5"/>
      <c r="E145" s="55"/>
      <c r="F145" s="55"/>
      <c r="G145" s="55"/>
      <c r="H145" s="5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" customHeight="1" x14ac:dyDescent="0.2">
      <c r="A146" s="5"/>
      <c r="B146" s="5"/>
      <c r="C146" s="5"/>
      <c r="D146" s="5"/>
      <c r="E146" s="55"/>
      <c r="F146" s="55"/>
      <c r="G146" s="55"/>
      <c r="H146" s="5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" customHeight="1" x14ac:dyDescent="0.2">
      <c r="A147" s="5"/>
      <c r="B147" s="5"/>
      <c r="C147" s="5"/>
      <c r="D147" s="5"/>
      <c r="E147" s="55"/>
      <c r="F147" s="55"/>
      <c r="G147" s="55"/>
      <c r="H147" s="5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" customHeight="1" x14ac:dyDescent="0.2">
      <c r="A148" s="5"/>
      <c r="B148" s="5"/>
      <c r="C148" s="5"/>
      <c r="D148" s="5"/>
      <c r="E148" s="55"/>
      <c r="F148" s="55"/>
      <c r="G148" s="55"/>
      <c r="H148" s="5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" customHeight="1" x14ac:dyDescent="0.2">
      <c r="A149" s="5"/>
      <c r="B149" s="5"/>
      <c r="C149" s="5"/>
      <c r="D149" s="5"/>
      <c r="E149" s="55"/>
      <c r="F149" s="55"/>
      <c r="G149" s="55"/>
      <c r="H149" s="5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" customHeight="1" x14ac:dyDescent="0.2">
      <c r="A150" s="5"/>
      <c r="B150" s="5"/>
      <c r="C150" s="5"/>
      <c r="D150" s="5"/>
      <c r="E150" s="55"/>
      <c r="F150" s="55"/>
      <c r="G150" s="55"/>
      <c r="H150" s="5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" customHeight="1" x14ac:dyDescent="0.2">
      <c r="A151" s="5"/>
      <c r="B151" s="5"/>
      <c r="C151" s="5"/>
      <c r="D151" s="5"/>
      <c r="E151" s="55"/>
      <c r="F151" s="55"/>
      <c r="G151" s="55"/>
      <c r="H151" s="5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" customHeight="1" x14ac:dyDescent="0.2">
      <c r="A152" s="5"/>
      <c r="B152" s="5"/>
      <c r="C152" s="5"/>
      <c r="D152" s="5"/>
      <c r="E152" s="55"/>
      <c r="F152" s="55"/>
      <c r="G152" s="55"/>
      <c r="H152" s="5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" customHeight="1" x14ac:dyDescent="0.2">
      <c r="A153" s="5"/>
      <c r="B153" s="5"/>
      <c r="C153" s="5"/>
      <c r="D153" s="5"/>
      <c r="E153" s="55"/>
      <c r="F153" s="55"/>
      <c r="G153" s="55"/>
      <c r="H153" s="5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" customHeight="1" x14ac:dyDescent="0.2">
      <c r="A154" s="5"/>
      <c r="B154" s="5"/>
      <c r="C154" s="5"/>
      <c r="D154" s="5"/>
      <c r="E154" s="55"/>
      <c r="F154" s="55"/>
      <c r="G154" s="55"/>
      <c r="H154" s="5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" customHeight="1" x14ac:dyDescent="0.2">
      <c r="A155" s="5"/>
      <c r="B155" s="5"/>
      <c r="C155" s="5"/>
      <c r="D155" s="5"/>
      <c r="E155" s="55"/>
      <c r="F155" s="55"/>
      <c r="G155" s="55"/>
      <c r="H155" s="5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" customHeight="1" x14ac:dyDescent="0.2">
      <c r="A156" s="5"/>
      <c r="B156" s="5"/>
      <c r="C156" s="5"/>
      <c r="D156" s="5"/>
      <c r="E156" s="55"/>
      <c r="F156" s="55"/>
      <c r="G156" s="55"/>
      <c r="H156" s="5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" customHeight="1" x14ac:dyDescent="0.2">
      <c r="A157" s="5"/>
      <c r="B157" s="5"/>
      <c r="C157" s="5"/>
      <c r="D157" s="5"/>
      <c r="E157" s="55"/>
      <c r="F157" s="55"/>
      <c r="G157" s="55"/>
      <c r="H157" s="5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" customHeight="1" x14ac:dyDescent="0.2">
      <c r="A158" s="5"/>
      <c r="B158" s="5"/>
      <c r="C158" s="5"/>
      <c r="D158" s="5"/>
      <c r="E158" s="55"/>
      <c r="F158" s="55"/>
      <c r="G158" s="55"/>
      <c r="H158" s="5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" customHeight="1" x14ac:dyDescent="0.2">
      <c r="A159" s="5"/>
      <c r="B159" s="5"/>
      <c r="C159" s="5"/>
      <c r="D159" s="5"/>
      <c r="E159" s="55"/>
      <c r="F159" s="55"/>
      <c r="G159" s="55"/>
      <c r="H159" s="5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" customHeight="1" x14ac:dyDescent="0.2">
      <c r="A160" s="5"/>
      <c r="B160" s="5"/>
      <c r="C160" s="5"/>
      <c r="D160" s="5"/>
      <c r="E160" s="55"/>
      <c r="F160" s="55"/>
      <c r="G160" s="55"/>
      <c r="H160" s="5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" customHeight="1" x14ac:dyDescent="0.2">
      <c r="A161" s="5"/>
      <c r="B161" s="5"/>
      <c r="C161" s="5"/>
      <c r="D161" s="5"/>
      <c r="E161" s="55"/>
      <c r="F161" s="55"/>
      <c r="G161" s="55"/>
      <c r="H161" s="5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" customHeight="1" x14ac:dyDescent="0.2">
      <c r="A162" s="5"/>
      <c r="B162" s="5"/>
      <c r="C162" s="5"/>
      <c r="D162" s="5"/>
      <c r="E162" s="55"/>
      <c r="F162" s="55"/>
      <c r="G162" s="55"/>
      <c r="H162" s="5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" customHeight="1" x14ac:dyDescent="0.2">
      <c r="A163" s="5"/>
      <c r="B163" s="5"/>
      <c r="C163" s="5"/>
      <c r="D163" s="5"/>
      <c r="E163" s="55"/>
      <c r="F163" s="55"/>
      <c r="G163" s="55"/>
      <c r="H163" s="5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" customHeight="1" x14ac:dyDescent="0.2">
      <c r="A164" s="5"/>
      <c r="B164" s="5"/>
      <c r="C164" s="5"/>
      <c r="D164" s="5"/>
      <c r="E164" s="55"/>
      <c r="F164" s="55"/>
      <c r="G164" s="55"/>
      <c r="H164" s="5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" customHeight="1" x14ac:dyDescent="0.2">
      <c r="A165" s="5"/>
      <c r="B165" s="5"/>
      <c r="C165" s="5"/>
      <c r="D165" s="5"/>
      <c r="E165" s="55"/>
      <c r="F165" s="55"/>
      <c r="G165" s="55"/>
      <c r="H165" s="5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" customHeight="1" x14ac:dyDescent="0.2">
      <c r="A166" s="5"/>
      <c r="B166" s="5"/>
      <c r="C166" s="5"/>
      <c r="D166" s="5"/>
      <c r="E166" s="55"/>
      <c r="F166" s="55"/>
      <c r="G166" s="55"/>
      <c r="H166" s="5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" customHeight="1" x14ac:dyDescent="0.2">
      <c r="A167" s="5"/>
      <c r="B167" s="5"/>
      <c r="C167" s="5"/>
      <c r="D167" s="5"/>
      <c r="E167" s="55"/>
      <c r="F167" s="55"/>
      <c r="G167" s="55"/>
      <c r="H167" s="5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" customHeight="1" x14ac:dyDescent="0.2">
      <c r="A168" s="5"/>
      <c r="B168" s="5"/>
      <c r="C168" s="5"/>
      <c r="D168" s="5"/>
      <c r="E168" s="55"/>
      <c r="F168" s="55"/>
      <c r="G168" s="55"/>
      <c r="H168" s="5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" customHeight="1" x14ac:dyDescent="0.2">
      <c r="A169" s="5"/>
      <c r="B169" s="5"/>
      <c r="C169" s="5"/>
      <c r="D169" s="5"/>
      <c r="E169" s="55"/>
      <c r="F169" s="55"/>
      <c r="G169" s="55"/>
      <c r="H169" s="5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" customHeight="1" x14ac:dyDescent="0.2">
      <c r="A170" s="5"/>
      <c r="B170" s="5"/>
      <c r="C170" s="5"/>
      <c r="D170" s="5"/>
      <c r="E170" s="55"/>
      <c r="F170" s="55"/>
      <c r="G170" s="55"/>
      <c r="H170" s="5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" customHeight="1" x14ac:dyDescent="0.2">
      <c r="A171" s="5"/>
      <c r="B171" s="5"/>
      <c r="C171" s="5"/>
      <c r="D171" s="5"/>
      <c r="E171" s="55"/>
      <c r="F171" s="55"/>
      <c r="G171" s="55"/>
      <c r="H171" s="5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" customHeight="1" x14ac:dyDescent="0.2">
      <c r="A172" s="5"/>
      <c r="B172" s="5"/>
      <c r="C172" s="5"/>
      <c r="D172" s="5"/>
      <c r="E172" s="55"/>
      <c r="F172" s="55"/>
      <c r="G172" s="55"/>
      <c r="H172" s="5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" customHeight="1" x14ac:dyDescent="0.2">
      <c r="A173" s="5"/>
      <c r="B173" s="5"/>
      <c r="C173" s="5"/>
      <c r="D173" s="5"/>
      <c r="E173" s="55"/>
      <c r="F173" s="55"/>
      <c r="G173" s="55"/>
      <c r="H173" s="5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" customHeight="1" x14ac:dyDescent="0.2">
      <c r="A174" s="5"/>
      <c r="B174" s="5"/>
      <c r="C174" s="5"/>
      <c r="D174" s="5"/>
      <c r="E174" s="55"/>
      <c r="F174" s="55"/>
      <c r="G174" s="55"/>
      <c r="H174" s="5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" customHeight="1" x14ac:dyDescent="0.2">
      <c r="A175" s="5"/>
      <c r="B175" s="5"/>
      <c r="C175" s="5"/>
      <c r="D175" s="5"/>
      <c r="E175" s="55"/>
      <c r="F175" s="55"/>
      <c r="G175" s="55"/>
      <c r="H175" s="5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" customHeight="1" x14ac:dyDescent="0.2">
      <c r="A176" s="5"/>
      <c r="B176" s="5"/>
      <c r="C176" s="5"/>
      <c r="D176" s="5"/>
      <c r="E176" s="55"/>
      <c r="F176" s="55"/>
      <c r="G176" s="55"/>
      <c r="H176" s="5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" customHeight="1" x14ac:dyDescent="0.2">
      <c r="A177" s="5"/>
      <c r="B177" s="5"/>
      <c r="C177" s="5"/>
      <c r="D177" s="5"/>
      <c r="E177" s="55"/>
      <c r="F177" s="55"/>
      <c r="G177" s="55"/>
      <c r="H177" s="5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" customHeight="1" x14ac:dyDescent="0.2">
      <c r="A178" s="5"/>
      <c r="B178" s="5"/>
      <c r="C178" s="5"/>
      <c r="D178" s="5"/>
      <c r="E178" s="55"/>
      <c r="F178" s="55"/>
      <c r="G178" s="55"/>
      <c r="H178" s="5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" customHeight="1" x14ac:dyDescent="0.2">
      <c r="A179" s="5"/>
      <c r="B179" s="5"/>
      <c r="C179" s="5"/>
      <c r="D179" s="5"/>
      <c r="E179" s="55"/>
      <c r="F179" s="55"/>
      <c r="G179" s="55"/>
      <c r="H179" s="5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" customHeight="1" x14ac:dyDescent="0.2">
      <c r="A180" s="5"/>
      <c r="B180" s="5"/>
      <c r="C180" s="5"/>
      <c r="D180" s="5"/>
      <c r="E180" s="55"/>
      <c r="F180" s="55"/>
      <c r="G180" s="55"/>
      <c r="H180" s="5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" customHeight="1" x14ac:dyDescent="0.2">
      <c r="A181" s="5"/>
      <c r="B181" s="5"/>
      <c r="C181" s="5"/>
      <c r="D181" s="5"/>
      <c r="E181" s="55"/>
      <c r="F181" s="55"/>
      <c r="G181" s="55"/>
      <c r="H181" s="5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" customHeight="1" x14ac:dyDescent="0.2">
      <c r="A182" s="5"/>
      <c r="B182" s="5"/>
      <c r="C182" s="5"/>
      <c r="D182" s="5"/>
      <c r="E182" s="55"/>
      <c r="F182" s="55"/>
      <c r="G182" s="55"/>
      <c r="H182" s="5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" customHeight="1" x14ac:dyDescent="0.2">
      <c r="A183" s="5"/>
      <c r="B183" s="5"/>
      <c r="C183" s="5"/>
      <c r="D183" s="5"/>
      <c r="E183" s="55"/>
      <c r="F183" s="55"/>
      <c r="G183" s="55"/>
      <c r="H183" s="5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" customHeight="1" x14ac:dyDescent="0.2">
      <c r="A184" s="5"/>
      <c r="B184" s="5"/>
      <c r="C184" s="5"/>
      <c r="D184" s="5"/>
      <c r="E184" s="55"/>
      <c r="F184" s="55"/>
      <c r="G184" s="55"/>
      <c r="H184" s="5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" customHeight="1" x14ac:dyDescent="0.2">
      <c r="A185" s="5"/>
      <c r="B185" s="5"/>
      <c r="C185" s="5"/>
      <c r="D185" s="5"/>
      <c r="E185" s="55"/>
      <c r="F185" s="55"/>
      <c r="G185" s="55"/>
      <c r="H185" s="5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" customHeight="1" x14ac:dyDescent="0.2">
      <c r="A186" s="5"/>
      <c r="B186" s="5"/>
      <c r="C186" s="5"/>
      <c r="D186" s="5"/>
      <c r="E186" s="55"/>
      <c r="F186" s="55"/>
      <c r="G186" s="55"/>
      <c r="H186" s="5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" customHeight="1" x14ac:dyDescent="0.2">
      <c r="A187" s="5"/>
      <c r="B187" s="5"/>
      <c r="C187" s="5"/>
      <c r="D187" s="5"/>
      <c r="E187" s="55"/>
      <c r="F187" s="55"/>
      <c r="G187" s="55"/>
      <c r="H187" s="5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" customHeight="1" x14ac:dyDescent="0.2">
      <c r="A188" s="5"/>
      <c r="B188" s="5"/>
      <c r="C188" s="5"/>
      <c r="D188" s="5"/>
      <c r="E188" s="55"/>
      <c r="F188" s="55"/>
      <c r="G188" s="55"/>
      <c r="H188" s="5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" customHeight="1" x14ac:dyDescent="0.2">
      <c r="A189" s="5"/>
      <c r="B189" s="5"/>
      <c r="C189" s="5"/>
      <c r="D189" s="5"/>
      <c r="E189" s="55"/>
      <c r="F189" s="55"/>
      <c r="G189" s="55"/>
      <c r="H189" s="5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" customHeight="1" x14ac:dyDescent="0.2">
      <c r="A190" s="5"/>
      <c r="B190" s="5"/>
      <c r="C190" s="5"/>
      <c r="D190" s="5"/>
      <c r="E190" s="55"/>
      <c r="F190" s="55"/>
      <c r="G190" s="55"/>
      <c r="H190" s="5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" customHeight="1" x14ac:dyDescent="0.2">
      <c r="A191" s="5"/>
      <c r="B191" s="5"/>
      <c r="C191" s="5"/>
      <c r="D191" s="5"/>
      <c r="E191" s="55"/>
      <c r="F191" s="55"/>
      <c r="G191" s="55"/>
      <c r="H191" s="5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" customHeight="1" x14ac:dyDescent="0.2">
      <c r="A192" s="5"/>
      <c r="B192" s="5"/>
      <c r="C192" s="5"/>
      <c r="D192" s="5"/>
      <c r="E192" s="55"/>
      <c r="F192" s="55"/>
      <c r="G192" s="55"/>
      <c r="H192" s="5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" customHeight="1" x14ac:dyDescent="0.2">
      <c r="A193" s="5"/>
      <c r="B193" s="5"/>
      <c r="C193" s="5"/>
      <c r="D193" s="5"/>
      <c r="E193" s="55"/>
      <c r="F193" s="55"/>
      <c r="G193" s="55"/>
      <c r="H193" s="5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" customHeight="1" x14ac:dyDescent="0.2">
      <c r="A194" s="5"/>
      <c r="B194" s="5"/>
      <c r="C194" s="5"/>
      <c r="D194" s="5"/>
      <c r="E194" s="55"/>
      <c r="F194" s="55"/>
      <c r="G194" s="55"/>
      <c r="H194" s="5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" customHeight="1" x14ac:dyDescent="0.2">
      <c r="A195" s="5"/>
      <c r="B195" s="5"/>
      <c r="C195" s="5"/>
      <c r="D195" s="5"/>
      <c r="E195" s="55"/>
      <c r="F195" s="55"/>
      <c r="G195" s="55"/>
      <c r="H195" s="5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" customHeight="1" x14ac:dyDescent="0.2">
      <c r="A196" s="5"/>
      <c r="B196" s="5"/>
      <c r="C196" s="5"/>
      <c r="D196" s="5"/>
      <c r="E196" s="55"/>
      <c r="F196" s="55"/>
      <c r="G196" s="55"/>
      <c r="H196" s="5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" customHeight="1" x14ac:dyDescent="0.2">
      <c r="A197" s="5"/>
      <c r="B197" s="5"/>
      <c r="C197" s="5"/>
      <c r="D197" s="5"/>
      <c r="E197" s="55"/>
      <c r="F197" s="55"/>
      <c r="G197" s="55"/>
      <c r="H197" s="5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" customHeight="1" x14ac:dyDescent="0.2">
      <c r="A198" s="5"/>
      <c r="B198" s="5"/>
      <c r="C198" s="5"/>
      <c r="D198" s="5"/>
      <c r="E198" s="55"/>
      <c r="F198" s="55"/>
      <c r="G198" s="55"/>
      <c r="H198" s="5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" customHeight="1" x14ac:dyDescent="0.2">
      <c r="A199" s="5"/>
      <c r="B199" s="5"/>
      <c r="C199" s="5"/>
      <c r="D199" s="5"/>
      <c r="E199" s="55"/>
      <c r="F199" s="55"/>
      <c r="G199" s="55"/>
      <c r="H199" s="5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" customHeight="1" x14ac:dyDescent="0.2">
      <c r="A200" s="5"/>
      <c r="B200" s="5"/>
      <c r="C200" s="5"/>
      <c r="D200" s="5"/>
      <c r="E200" s="55"/>
      <c r="F200" s="55"/>
      <c r="G200" s="55"/>
      <c r="H200" s="5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" customHeight="1" x14ac:dyDescent="0.2">
      <c r="A201" s="5"/>
      <c r="B201" s="5"/>
      <c r="C201" s="5"/>
      <c r="D201" s="5"/>
      <c r="E201" s="55"/>
      <c r="F201" s="55"/>
      <c r="G201" s="55"/>
      <c r="H201" s="5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" customHeight="1" x14ac:dyDescent="0.2">
      <c r="A202" s="5"/>
      <c r="B202" s="5"/>
      <c r="C202" s="5"/>
      <c r="D202" s="5"/>
      <c r="E202" s="55"/>
      <c r="F202" s="55"/>
      <c r="G202" s="55"/>
      <c r="H202" s="5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" customHeight="1" x14ac:dyDescent="0.2">
      <c r="A203" s="5"/>
      <c r="B203" s="5"/>
      <c r="C203" s="5"/>
      <c r="D203" s="5"/>
      <c r="E203" s="55"/>
      <c r="F203" s="55"/>
      <c r="G203" s="55"/>
      <c r="H203" s="5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" customHeight="1" x14ac:dyDescent="0.2">
      <c r="A204" s="5"/>
      <c r="B204" s="5"/>
      <c r="C204" s="5"/>
      <c r="D204" s="5"/>
      <c r="E204" s="55"/>
      <c r="F204" s="55"/>
      <c r="G204" s="55"/>
      <c r="H204" s="5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" customHeight="1" x14ac:dyDescent="0.2">
      <c r="A205" s="5"/>
      <c r="B205" s="5"/>
      <c r="C205" s="5"/>
      <c r="D205" s="5"/>
      <c r="E205" s="55"/>
      <c r="F205" s="55"/>
      <c r="G205" s="55"/>
      <c r="H205" s="5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" customHeight="1" x14ac:dyDescent="0.2">
      <c r="A206" s="5"/>
      <c r="B206" s="5"/>
      <c r="C206" s="5"/>
      <c r="D206" s="5"/>
      <c r="E206" s="55"/>
      <c r="F206" s="55"/>
      <c r="G206" s="55"/>
      <c r="H206" s="5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" customHeight="1" x14ac:dyDescent="0.2">
      <c r="A207" s="5"/>
      <c r="B207" s="5"/>
      <c r="C207" s="5"/>
      <c r="D207" s="5"/>
      <c r="E207" s="55"/>
      <c r="F207" s="55"/>
      <c r="G207" s="55"/>
      <c r="H207" s="5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" customHeight="1" x14ac:dyDescent="0.2">
      <c r="A208" s="5"/>
      <c r="B208" s="5"/>
      <c r="C208" s="5"/>
      <c r="D208" s="5"/>
      <c r="E208" s="55"/>
      <c r="F208" s="55"/>
      <c r="G208" s="55"/>
      <c r="H208" s="5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" customHeight="1" x14ac:dyDescent="0.2">
      <c r="A209" s="5"/>
      <c r="B209" s="5"/>
      <c r="C209" s="5"/>
      <c r="D209" s="5"/>
      <c r="E209" s="55"/>
      <c r="F209" s="55"/>
      <c r="G209" s="55"/>
      <c r="H209" s="5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" customHeight="1" x14ac:dyDescent="0.2">
      <c r="A210" s="5"/>
      <c r="B210" s="5"/>
      <c r="C210" s="5"/>
      <c r="D210" s="5"/>
      <c r="E210" s="55"/>
      <c r="F210" s="55"/>
      <c r="G210" s="55"/>
      <c r="H210" s="5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" customHeight="1" x14ac:dyDescent="0.2">
      <c r="A211" s="5"/>
      <c r="B211" s="5"/>
      <c r="C211" s="5"/>
      <c r="D211" s="5"/>
      <c r="E211" s="55"/>
      <c r="F211" s="55"/>
      <c r="G211" s="55"/>
      <c r="H211" s="5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" customHeight="1" x14ac:dyDescent="0.2">
      <c r="A212" s="5"/>
      <c r="B212" s="5"/>
      <c r="C212" s="5"/>
      <c r="D212" s="5"/>
      <c r="E212" s="55"/>
      <c r="F212" s="55"/>
      <c r="G212" s="55"/>
      <c r="H212" s="5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" customHeight="1" x14ac:dyDescent="0.2">
      <c r="A213" s="5"/>
      <c r="B213" s="5"/>
      <c r="C213" s="5"/>
      <c r="D213" s="5"/>
      <c r="E213" s="55"/>
      <c r="F213" s="55"/>
      <c r="G213" s="55"/>
      <c r="H213" s="5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" customHeight="1" x14ac:dyDescent="0.2">
      <c r="A214" s="5"/>
      <c r="B214" s="5"/>
      <c r="C214" s="5"/>
      <c r="D214" s="5"/>
      <c r="E214" s="55"/>
      <c r="F214" s="55"/>
      <c r="G214" s="55"/>
      <c r="H214" s="5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" customHeight="1" x14ac:dyDescent="0.2">
      <c r="A215" s="5"/>
      <c r="B215" s="5"/>
      <c r="C215" s="5"/>
      <c r="D215" s="5"/>
      <c r="E215" s="55"/>
      <c r="F215" s="55"/>
      <c r="G215" s="55"/>
      <c r="H215" s="5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" customHeight="1" x14ac:dyDescent="0.2">
      <c r="A216" s="5"/>
      <c r="B216" s="5"/>
      <c r="C216" s="5"/>
      <c r="D216" s="5"/>
      <c r="E216" s="55"/>
      <c r="F216" s="55"/>
      <c r="G216" s="55"/>
      <c r="H216" s="5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" customHeight="1" x14ac:dyDescent="0.2">
      <c r="A217" s="5"/>
      <c r="B217" s="5"/>
      <c r="C217" s="5"/>
      <c r="D217" s="5"/>
      <c r="E217" s="55"/>
      <c r="F217" s="55"/>
      <c r="G217" s="55"/>
      <c r="H217" s="5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" customHeight="1" x14ac:dyDescent="0.2">
      <c r="A218" s="5"/>
      <c r="B218" s="5"/>
      <c r="C218" s="5"/>
      <c r="D218" s="5"/>
      <c r="E218" s="55"/>
      <c r="F218" s="55"/>
      <c r="G218" s="55"/>
      <c r="H218" s="5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" customHeight="1" x14ac:dyDescent="0.2">
      <c r="A219" s="5"/>
      <c r="B219" s="5"/>
      <c r="C219" s="5"/>
      <c r="D219" s="5"/>
      <c r="E219" s="55"/>
      <c r="F219" s="55"/>
      <c r="G219" s="55"/>
      <c r="H219" s="5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" customHeight="1" x14ac:dyDescent="0.2">
      <c r="A220" s="5"/>
      <c r="B220" s="5"/>
      <c r="C220" s="5"/>
      <c r="D220" s="5"/>
      <c r="E220" s="55"/>
      <c r="F220" s="55"/>
      <c r="G220" s="55"/>
      <c r="H220" s="5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" customHeight="1" x14ac:dyDescent="0.2">
      <c r="A221" s="5"/>
      <c r="B221" s="5"/>
      <c r="C221" s="5"/>
      <c r="D221" s="5"/>
      <c r="E221" s="55"/>
      <c r="F221" s="55"/>
      <c r="G221" s="55"/>
      <c r="H221" s="5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" customHeight="1" x14ac:dyDescent="0.2">
      <c r="A222" s="5"/>
      <c r="B222" s="5"/>
      <c r="C222" s="5"/>
      <c r="D222" s="5"/>
      <c r="E222" s="55"/>
      <c r="F222" s="55"/>
      <c r="G222" s="55"/>
      <c r="H222" s="5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" customHeight="1" x14ac:dyDescent="0.2">
      <c r="A223" s="5"/>
      <c r="B223" s="5"/>
      <c r="C223" s="5"/>
      <c r="D223" s="5"/>
      <c r="E223" s="55"/>
      <c r="F223" s="55"/>
      <c r="G223" s="55"/>
      <c r="H223" s="5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" customHeight="1" x14ac:dyDescent="0.2">
      <c r="A224" s="5"/>
      <c r="B224" s="5"/>
      <c r="C224" s="5"/>
      <c r="D224" s="5"/>
      <c r="E224" s="55"/>
      <c r="F224" s="55"/>
      <c r="G224" s="55"/>
      <c r="H224" s="5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" customHeight="1" x14ac:dyDescent="0.2">
      <c r="A225" s="5"/>
      <c r="B225" s="5"/>
      <c r="C225" s="5"/>
      <c r="D225" s="5"/>
      <c r="E225" s="55"/>
      <c r="F225" s="55"/>
      <c r="G225" s="55"/>
      <c r="H225" s="5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" customHeight="1" x14ac:dyDescent="0.2">
      <c r="A226" s="5"/>
      <c r="B226" s="5"/>
      <c r="C226" s="5"/>
      <c r="D226" s="5"/>
      <c r="E226" s="55"/>
      <c r="F226" s="55"/>
      <c r="G226" s="55"/>
      <c r="H226" s="5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" customHeight="1" x14ac:dyDescent="0.2">
      <c r="A227" s="5"/>
      <c r="B227" s="5"/>
      <c r="C227" s="5"/>
      <c r="D227" s="5"/>
      <c r="E227" s="55"/>
      <c r="F227" s="55"/>
      <c r="G227" s="55"/>
      <c r="H227" s="5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" customHeight="1" x14ac:dyDescent="0.2">
      <c r="A228" s="5"/>
      <c r="B228" s="5"/>
      <c r="C228" s="5"/>
      <c r="D228" s="5"/>
      <c r="E228" s="55"/>
      <c r="F228" s="55"/>
      <c r="G228" s="55"/>
      <c r="H228" s="5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" customHeight="1" x14ac:dyDescent="0.2">
      <c r="A229" s="5"/>
      <c r="B229" s="5"/>
      <c r="C229" s="5"/>
      <c r="D229" s="5"/>
      <c r="E229" s="55"/>
      <c r="F229" s="55"/>
      <c r="G229" s="55"/>
      <c r="H229" s="5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" customHeight="1" x14ac:dyDescent="0.2">
      <c r="A230" s="5"/>
      <c r="B230" s="5"/>
      <c r="C230" s="5"/>
      <c r="D230" s="5"/>
      <c r="E230" s="55"/>
      <c r="F230" s="55"/>
      <c r="G230" s="55"/>
      <c r="H230" s="5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" customHeight="1" x14ac:dyDescent="0.2">
      <c r="A231" s="5"/>
      <c r="B231" s="5"/>
      <c r="C231" s="5"/>
      <c r="D231" s="5"/>
      <c r="E231" s="55"/>
      <c r="F231" s="55"/>
      <c r="G231" s="55"/>
      <c r="H231" s="5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" customHeight="1" x14ac:dyDescent="0.2">
      <c r="A232" s="5"/>
      <c r="B232" s="5"/>
      <c r="C232" s="5"/>
      <c r="D232" s="5"/>
      <c r="E232" s="55"/>
      <c r="F232" s="55"/>
      <c r="G232" s="55"/>
      <c r="H232" s="5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" customHeight="1" x14ac:dyDescent="0.2">
      <c r="A233" s="5"/>
      <c r="B233" s="5"/>
      <c r="C233" s="5"/>
      <c r="D233" s="5"/>
      <c r="E233" s="55"/>
      <c r="F233" s="55"/>
      <c r="G233" s="55"/>
      <c r="H233" s="5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" customHeight="1" x14ac:dyDescent="0.2">
      <c r="A234" s="5"/>
      <c r="B234" s="5"/>
      <c r="C234" s="5"/>
      <c r="D234" s="5"/>
      <c r="E234" s="55"/>
      <c r="F234" s="55"/>
      <c r="G234" s="55"/>
      <c r="H234" s="5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" customHeight="1" x14ac:dyDescent="0.2">
      <c r="A235" s="5"/>
      <c r="B235" s="5"/>
      <c r="C235" s="5"/>
      <c r="D235" s="5"/>
      <c r="E235" s="55"/>
      <c r="F235" s="55"/>
      <c r="G235" s="55"/>
      <c r="H235" s="5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" customHeight="1" x14ac:dyDescent="0.2">
      <c r="A236" s="5"/>
      <c r="B236" s="5"/>
      <c r="C236" s="5"/>
      <c r="D236" s="5"/>
      <c r="E236" s="55"/>
      <c r="F236" s="55"/>
      <c r="G236" s="55"/>
      <c r="H236" s="5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" customHeight="1" x14ac:dyDescent="0.2">
      <c r="A237" s="5"/>
      <c r="B237" s="5"/>
      <c r="C237" s="5"/>
      <c r="D237" s="5"/>
      <c r="E237" s="55"/>
      <c r="F237" s="55"/>
      <c r="G237" s="55"/>
      <c r="H237" s="5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" customHeight="1" x14ac:dyDescent="0.2">
      <c r="A238" s="5"/>
      <c r="B238" s="5"/>
      <c r="C238" s="5"/>
      <c r="D238" s="5"/>
      <c r="E238" s="55"/>
      <c r="F238" s="55"/>
      <c r="G238" s="55"/>
      <c r="H238" s="5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" customHeight="1" x14ac:dyDescent="0.2">
      <c r="A239" s="5"/>
      <c r="B239" s="5"/>
      <c r="C239" s="5"/>
      <c r="D239" s="5"/>
      <c r="E239" s="55"/>
      <c r="F239" s="55"/>
      <c r="G239" s="55"/>
      <c r="H239" s="5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" customHeight="1" x14ac:dyDescent="0.2">
      <c r="A240" s="5"/>
      <c r="B240" s="5"/>
      <c r="C240" s="5"/>
      <c r="D240" s="5"/>
      <c r="E240" s="55"/>
      <c r="F240" s="55"/>
      <c r="G240" s="55"/>
      <c r="H240" s="5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" customHeight="1" x14ac:dyDescent="0.2">
      <c r="A241" s="5"/>
      <c r="B241" s="5"/>
      <c r="C241" s="5"/>
      <c r="D241" s="5"/>
      <c r="E241" s="55"/>
      <c r="F241" s="55"/>
      <c r="G241" s="55"/>
      <c r="H241" s="5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" customHeight="1" x14ac:dyDescent="0.2">
      <c r="A242" s="5"/>
      <c r="B242" s="5"/>
      <c r="C242" s="5"/>
      <c r="D242" s="5"/>
      <c r="E242" s="55"/>
      <c r="F242" s="55"/>
      <c r="G242" s="55"/>
      <c r="H242" s="5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" customHeight="1" x14ac:dyDescent="0.2">
      <c r="A243" s="5"/>
      <c r="B243" s="5"/>
      <c r="C243" s="5"/>
      <c r="D243" s="5"/>
      <c r="E243" s="55"/>
      <c r="F243" s="55"/>
      <c r="G243" s="55"/>
      <c r="H243" s="5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" customHeight="1" x14ac:dyDescent="0.2">
      <c r="A244" s="5"/>
      <c r="B244" s="5"/>
      <c r="C244" s="5"/>
      <c r="D244" s="5"/>
      <c r="E244" s="55"/>
      <c r="F244" s="55"/>
      <c r="G244" s="55"/>
      <c r="H244" s="5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" customHeight="1" x14ac:dyDescent="0.2">
      <c r="A245" s="5"/>
      <c r="B245" s="5"/>
      <c r="C245" s="5"/>
      <c r="D245" s="5"/>
      <c r="E245" s="55"/>
      <c r="F245" s="55"/>
      <c r="G245" s="55"/>
      <c r="H245" s="5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" customHeight="1" x14ac:dyDescent="0.2">
      <c r="A246" s="5"/>
      <c r="B246" s="5"/>
      <c r="C246" s="5"/>
      <c r="D246" s="5"/>
      <c r="E246" s="55"/>
      <c r="F246" s="55"/>
      <c r="G246" s="55"/>
      <c r="H246" s="5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" customHeight="1" x14ac:dyDescent="0.2">
      <c r="A247" s="5"/>
      <c r="B247" s="5"/>
      <c r="C247" s="5"/>
      <c r="D247" s="5"/>
      <c r="E247" s="55"/>
      <c r="F247" s="55"/>
      <c r="G247" s="55"/>
      <c r="H247" s="5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" customHeight="1" x14ac:dyDescent="0.2">
      <c r="A248" s="5"/>
      <c r="B248" s="5"/>
      <c r="C248" s="5"/>
      <c r="D248" s="5"/>
      <c r="E248" s="55"/>
      <c r="F248" s="55"/>
      <c r="G248" s="55"/>
      <c r="H248" s="5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" customHeight="1" x14ac:dyDescent="0.2">
      <c r="A249" s="5"/>
      <c r="B249" s="5"/>
      <c r="C249" s="5"/>
      <c r="D249" s="5"/>
      <c r="E249" s="55"/>
      <c r="F249" s="55"/>
      <c r="G249" s="55"/>
      <c r="H249" s="5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" customHeight="1" x14ac:dyDescent="0.2">
      <c r="A250" s="5"/>
      <c r="B250" s="5"/>
      <c r="C250" s="5"/>
      <c r="D250" s="5"/>
      <c r="E250" s="55"/>
      <c r="F250" s="55"/>
      <c r="G250" s="55"/>
      <c r="H250" s="5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" customHeight="1" x14ac:dyDescent="0.2">
      <c r="A251" s="5"/>
      <c r="B251" s="5"/>
      <c r="C251" s="5"/>
      <c r="D251" s="5"/>
      <c r="E251" s="55"/>
      <c r="F251" s="55"/>
      <c r="G251" s="55"/>
      <c r="H251" s="5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" customHeight="1" x14ac:dyDescent="0.2">
      <c r="A252" s="5"/>
      <c r="B252" s="5"/>
      <c r="C252" s="5"/>
      <c r="D252" s="5"/>
      <c r="E252" s="55"/>
      <c r="F252" s="55"/>
      <c r="G252" s="55"/>
      <c r="H252" s="5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" customHeight="1" x14ac:dyDescent="0.2">
      <c r="A253" s="5"/>
      <c r="B253" s="5"/>
      <c r="C253" s="5"/>
      <c r="D253" s="5"/>
      <c r="E253" s="55"/>
      <c r="F253" s="55"/>
      <c r="G253" s="55"/>
      <c r="H253" s="5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2" customHeight="1" x14ac:dyDescent="0.2">
      <c r="A254" s="5"/>
      <c r="B254" s="5"/>
      <c r="C254" s="5"/>
      <c r="D254" s="5"/>
      <c r="E254" s="55"/>
      <c r="F254" s="55"/>
      <c r="G254" s="55"/>
      <c r="H254" s="5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2" customHeight="1" x14ac:dyDescent="0.2">
      <c r="A255" s="5"/>
      <c r="B255" s="5"/>
      <c r="C255" s="5"/>
      <c r="D255" s="5"/>
      <c r="E255" s="55"/>
      <c r="F255" s="55"/>
      <c r="G255" s="55"/>
      <c r="H255" s="5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2" customHeight="1" x14ac:dyDescent="0.2">
      <c r="A256" s="5"/>
      <c r="B256" s="5"/>
      <c r="C256" s="5"/>
      <c r="D256" s="5"/>
      <c r="E256" s="55"/>
      <c r="F256" s="55"/>
      <c r="G256" s="55"/>
      <c r="H256" s="5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6">
    <mergeCell ref="A57:H58"/>
    <mergeCell ref="A1:H1"/>
    <mergeCell ref="A2:H2"/>
    <mergeCell ref="A4:H4"/>
    <mergeCell ref="A5:H5"/>
    <mergeCell ref="A6:H6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2025-FULL</vt:lpstr>
      <vt:lpstr>2025 PDF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Duong, Cuc</cp:lastModifiedBy>
  <dcterms:modified xsi:type="dcterms:W3CDTF">2024-12-12T14:00:23Z</dcterms:modified>
</cp:coreProperties>
</file>